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_3_Stavby\2. Přejezdy\P8324 km 125,250 Č.Těšín-F-M\2. Realizace\Soutěž\podklady\Soupisy prací\"/>
    </mc:Choice>
  </mc:AlternateContent>
  <xr:revisionPtr revIDLastSave="0" documentId="13_ncr:1_{32932AD1-E390-48C9-8009-1C1D5E71556C}" xr6:coauthVersionLast="36" xr6:coauthVersionMax="47" xr10:uidLastSave="{00000000-0000-0000-0000-000000000000}"/>
  <bookViews>
    <workbookView xWindow="0" yWindow="0" windowWidth="19200" windowHeight="6950" xr2:uid="{00000000-000D-0000-FFFF-FFFF00000000}"/>
  </bookViews>
  <sheets>
    <sheet name="SO 01-13-01" sheetId="1" r:id="rId1"/>
  </sheets>
  <calcPr calcId="191029"/>
  <webPublishing codePage="0"/>
</workbook>
</file>

<file path=xl/calcChain.xml><?xml version="1.0" encoding="utf-8"?>
<calcChain xmlns="http://schemas.openxmlformats.org/spreadsheetml/2006/main">
  <c r="I222" i="1" l="1"/>
  <c r="O222" i="1" s="1"/>
  <c r="I218" i="1"/>
  <c r="O218" i="1" s="1"/>
  <c r="I214" i="1"/>
  <c r="O214" i="1" s="1"/>
  <c r="I210" i="1"/>
  <c r="O210" i="1" s="1"/>
  <c r="I206" i="1"/>
  <c r="O206" i="1" s="1"/>
  <c r="I201" i="1"/>
  <c r="O201" i="1" s="1"/>
  <c r="I197" i="1"/>
  <c r="O197" i="1" s="1"/>
  <c r="I193" i="1"/>
  <c r="I188" i="1"/>
  <c r="Q187" i="1" s="1"/>
  <c r="I187" i="1" s="1"/>
  <c r="I183" i="1"/>
  <c r="O183" i="1" s="1"/>
  <c r="I179" i="1"/>
  <c r="O179" i="1" s="1"/>
  <c r="O175" i="1"/>
  <c r="I175" i="1"/>
  <c r="I171" i="1"/>
  <c r="O171" i="1" s="1"/>
  <c r="I167" i="1"/>
  <c r="O167" i="1" s="1"/>
  <c r="I163" i="1"/>
  <c r="O163" i="1" s="1"/>
  <c r="I159" i="1"/>
  <c r="O159" i="1" s="1"/>
  <c r="O155" i="1"/>
  <c r="I155" i="1"/>
  <c r="I150" i="1"/>
  <c r="O150" i="1" s="1"/>
  <c r="I146" i="1"/>
  <c r="O146" i="1" s="1"/>
  <c r="I141" i="1"/>
  <c r="O141" i="1" s="1"/>
  <c r="I137" i="1"/>
  <c r="O137" i="1" s="1"/>
  <c r="I132" i="1"/>
  <c r="O132" i="1" s="1"/>
  <c r="I128" i="1"/>
  <c r="O128" i="1" s="1"/>
  <c r="I124" i="1"/>
  <c r="O124" i="1" s="1"/>
  <c r="I120" i="1"/>
  <c r="O120" i="1" s="1"/>
  <c r="O116" i="1"/>
  <c r="I116" i="1"/>
  <c r="O112" i="1"/>
  <c r="I112" i="1"/>
  <c r="I108" i="1"/>
  <c r="O108" i="1" s="1"/>
  <c r="I104" i="1"/>
  <c r="O104" i="1" s="1"/>
  <c r="I100" i="1"/>
  <c r="I95" i="1"/>
  <c r="O95" i="1" s="1"/>
  <c r="R94" i="1" s="1"/>
  <c r="O94" i="1" s="1"/>
  <c r="I90" i="1"/>
  <c r="O90" i="1" s="1"/>
  <c r="R89" i="1" s="1"/>
  <c r="O89" i="1" s="1"/>
  <c r="I85" i="1"/>
  <c r="O85" i="1" s="1"/>
  <c r="I81" i="1"/>
  <c r="O81" i="1" s="1"/>
  <c r="I77" i="1"/>
  <c r="O77" i="1" s="1"/>
  <c r="O73" i="1"/>
  <c r="I73" i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13" i="1"/>
  <c r="O13" i="1" s="1"/>
  <c r="I9" i="1"/>
  <c r="O9" i="1" s="1"/>
  <c r="Q145" i="1" l="1"/>
  <c r="I145" i="1" s="1"/>
  <c r="Q192" i="1"/>
  <c r="I192" i="1" s="1"/>
  <c r="Q99" i="1"/>
  <c r="I99" i="1" s="1"/>
  <c r="O100" i="1"/>
  <c r="R136" i="1"/>
  <c r="O136" i="1" s="1"/>
  <c r="Q89" i="1"/>
  <c r="I89" i="1" s="1"/>
  <c r="Q94" i="1"/>
  <c r="I94" i="1" s="1"/>
  <c r="R145" i="1"/>
  <c r="O145" i="1" s="1"/>
  <c r="Q154" i="1"/>
  <c r="I154" i="1" s="1"/>
  <c r="Q205" i="1"/>
  <c r="I205" i="1" s="1"/>
  <c r="R8" i="1"/>
  <c r="O8" i="1" s="1"/>
  <c r="R99" i="1"/>
  <c r="O99" i="1" s="1"/>
  <c r="R205" i="1"/>
  <c r="O205" i="1" s="1"/>
  <c r="R154" i="1"/>
  <c r="O154" i="1" s="1"/>
  <c r="Q8" i="1"/>
  <c r="I8" i="1" s="1"/>
  <c r="Q136" i="1"/>
  <c r="I136" i="1" s="1"/>
  <c r="O188" i="1"/>
  <c r="R187" i="1" s="1"/>
  <c r="O187" i="1" s="1"/>
  <c r="O193" i="1"/>
  <c r="R192" i="1" s="1"/>
  <c r="O192" i="1" s="1"/>
  <c r="I3" i="1" l="1"/>
  <c r="O2" i="1"/>
</calcChain>
</file>

<file path=xl/sharedStrings.xml><?xml version="1.0" encoding="utf-8"?>
<sst xmlns="http://schemas.openxmlformats.org/spreadsheetml/2006/main" count="745" uniqueCount="304">
  <si>
    <t>ASPE10</t>
  </si>
  <si>
    <t>S</t>
  </si>
  <si>
    <t>Firma: Moravia Consult</t>
  </si>
  <si>
    <t>Soupis prací objektu</t>
  </si>
  <si>
    <t xml:space="preserve">Stavba: </t>
  </si>
  <si>
    <t>20-095-232-SR</t>
  </si>
  <si>
    <t>O</t>
  </si>
  <si>
    <t>Rozpočet:</t>
  </si>
  <si>
    <t>0,00</t>
  </si>
  <si>
    <t>15,00</t>
  </si>
  <si>
    <t>21,00</t>
  </si>
  <si>
    <t>3</t>
  </si>
  <si>
    <t>2</t>
  </si>
  <si>
    <t>SO 01-13-01</t>
  </si>
  <si>
    <t>Úprava přejezdu P8325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</si>
  <si>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</si>
  <si>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</si>
  <si>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</si>
  <si>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</si>
  <si>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</si>
  <si>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</si>
  <si>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</si>
  <si>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</si>
  <si>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</si>
  <si>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</si>
  <si>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</si>
  <si>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</si>
  <si>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</si>
  <si>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</si>
  <si>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</si>
  <si>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</si>
  <si>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</si>
  <si>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</si>
  <si>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</si>
  <si>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</si>
  <si>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11313</t>
  </si>
  <si>
    <t/>
  </si>
  <si>
    <t>ODSTRANĚNÍ KRYTU ZPEVNĚNÝCH PLOCH S ASFALTOVÝM POJIVEM</t>
  </si>
  <si>
    <t>M3</t>
  </si>
  <si>
    <t>PP</t>
  </si>
  <si>
    <t>VV</t>
  </si>
  <si>
    <t>1: Dle technické zprávy, výkresových příloh projektové dokumentace. Dle výkazů materiálu projektu. Dle tabulky kubatur projektanta. 
2: Odstranění krytu vozovky s asfaltovým pojivem, vč. podkladu v tl. 0,45 m s odvozem (stupňovitě) 
3: 21,45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</si>
  <si>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</si>
  <si>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</si>
  <si>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11316</t>
  </si>
  <si>
    <t>ODSTRANĚNÍ KRYTU ZPEVNĚNÝCH PLOCH ZE SILNIČNÍCH DÍLCŮ</t>
  </si>
  <si>
    <t>1: Dle technické zprávy, výkresových příloh projektové dokumentace. Dle výkazů materiálu projektu. Dle tabulky kubatur projektanta. 
2: Provizorní komunikace z betonových panelů tl.210mm   
3: 0,21*175</t>
  </si>
  <si>
    <t>11332</t>
  </si>
  <si>
    <t>ODSTRANĚNÍ PODKLADŮ ZPEVNĚNÝCH PLOCH Z KAMENIVA NESTMELENÉHO</t>
  </si>
  <si>
    <t>1: Dle technické zprávy, výkresových příloh projektové dokumentace. Dle výkazů materiálu projektu. Dle tabulky kubatur projektanta. 
2: Odstranění krytu vozovky s asfaltovým pojivem, vč. podkladu v tl. 0,45 m s odvozem (stupňovitě) 
3: 42,9</t>
  </si>
  <si>
    <t>113321</t>
  </si>
  <si>
    <t>ODSTRAN PODKL ZPEVNĚNÝCH PLOCH Z KAMENIVA NESTMEL, ODVOZ DO 1KM</t>
  </si>
  <si>
    <t>Dle technické zprávy, výkresových příloh projektové dokumentace. Dle výkazů materiálu projektu. Dle tabulky kubatur projektanta. 
Provizorní komunikace z betonových panelů tl.300mm - podklad 
50*2,1</t>
  </si>
  <si>
    <t>12110</t>
  </si>
  <si>
    <t>SEJMUTÍ ORNICE NEBO LESNÍ PŮDY</t>
  </si>
  <si>
    <t>1: Dle technické zprávy, výkresových příloh projektové dokumentace. Dle výkazů materiálu projektu. Dle tabulky kubatur projektanta. 
2: Sejmutí ornice tl. 10cm   
3: 75*0,1</t>
  </si>
  <si>
    <t>položka zahrnuje sejmutí ornice bez ohledu na tloušťku vrstvy a její vodorovnou dopravu 
nezahrnuje uložení na trvalou skládku</t>
  </si>
  <si>
    <t>12373</t>
  </si>
  <si>
    <t>ODKOP PRO SPOD STAVBU SILNIC A ŽELEZNIC TŘ. I</t>
  </si>
  <si>
    <t>1: Dle technické zprávy, výkresových příloh projektové dokumentace. Dle výkazů materiálu projektu. Dle tabulky kubatur projektanta. 
2: Odkop pro spodní stavbu, vč. případné sanace   
3: 53,1 
4: Zpevněná plocha 
5: Výkop pro zpevněnou plochu 
6: 30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</si>
  <si>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</si>
  <si>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</si>
  <si>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12573</t>
  </si>
  <si>
    <t>VYKOPÁVKY ZE ZEMNÍKŮ A SKLÁDEK TŘ. I</t>
  </si>
  <si>
    <t>1: Dle technické zprávy, výkresových příloh projektové dokumentace. Dle výkazů materiálu projektu. Dle tabulky kubatur projektanta. 
2: Sejmutí ornice tl. 10cm - pro ohumusování 
3: 75*0,1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</si>
  <si>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</si>
  <si>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8</t>
  </si>
  <si>
    <t>13273</t>
  </si>
  <si>
    <t>HLOUBENÍ RÝH ŠÍŘ DO 2M PAŽ I NEPAŽ TŘ. I</t>
  </si>
  <si>
    <t>1: Dle technické zprávy, výkresových příloh projektové dokumentace. Dle výkazů materiálu projektu. Dle tabulky kubatur projektanta. 
2: Rýha pro svodné potrubí   
3: 2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</si>
  <si>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</si>
  <si>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</t>
  </si>
  <si>
    <t>HLOUBENÍ ŠACHET ZAPAŽ I NEPAŽ TŘ. I</t>
  </si>
  <si>
    <t>1: Dle technické zprávy, výkresových příloh projektové dokumentace. Dle výkazů materiálu projektu. Dle tabulky kubatur projektanta. 
2: Výkop/vrt pro vsakovací objekt   
3: 4</t>
  </si>
  <si>
    <t>17180</t>
  </si>
  <si>
    <t>ULOŽENÍ SYPANINY DO NÁSYPŮ Z NAKUPOVANÝCH MATERIÁLŮ</t>
  </si>
  <si>
    <t>1: Dle technické zprávy, výkresových příloh projektové dokumentace. Dle výkazů materiálu projektu. Dle tabulky kubatur projektanta. 
2: Uložení sypaniny do náspů z nakupovaných materiálů    
3: 11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</si>
  <si>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</si>
  <si>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</t>
  </si>
  <si>
    <t>17380</t>
  </si>
  <si>
    <t>ZEMNÍ KRAJNICE A DOSYPÁVKY Z NAKUPOVANÝCH MATERIÁLŮ</t>
  </si>
  <si>
    <t>1: Dle technické zprávy, výkresových příloh projektové dokumentace. Dle výkazů materiálu projektu. Dle tabulky kubatur projektanta. 
2: Nezpevněná krajnice tl. 100 mm (asf. recyklát nebo štěrkodrť fr. 0/32)   
3: 22*0,1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</si>
  <si>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</si>
  <si>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</si>
  <si>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17581</t>
  </si>
  <si>
    <t>OBSYP POTRUBÍ A OBJEKTŮ Z NAKUPOVANÝCH MATERIÁLŮ</t>
  </si>
  <si>
    <t>1: Dle technické zprávy, výkresových příloh projektové dokumentace. Dle výkazů materiálu projektu. Dle tabulky kubatur projektanta. 
2: Obsyp svodného potrubí   
3: 2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</si>
  <si>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</si>
  <si>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13</t>
  </si>
  <si>
    <t>17680</t>
  </si>
  <si>
    <t>VÝPLNĚ Z NAKUPOVANÝCH MATERIÁLŮ</t>
  </si>
  <si>
    <t>1: Dle technické zprávy, výkresových příloh projektové dokumentace. Dle výkazů materiálu projektu. Dle tabulky kubatur projektanta. 
2: Štěrkodrť fr. 32/63 do vsakovacího objektu   
3: 1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</si>
  <si>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</si>
  <si>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14</t>
  </si>
  <si>
    <t>18110</t>
  </si>
  <si>
    <t>ÚPRAVA PLÁNĚ SE ZHUTNĚNÍM V HORNINĚ TŘ. I</t>
  </si>
  <si>
    <t>M2</t>
  </si>
  <si>
    <t>1: Dle technické zprávy, výkresových příloh projektové dokumentace. Dle výkazů materiálu projektu. Dle tabulky kubatur projektanta. 
2: Úprava zemní pláně - vyrovnání, přehutnění   
3: 275</t>
  </si>
  <si>
    <t>položka zahrnuje úpravu pláně včetně vyrovnání výškových rozdílů. Míru zhutnění určuje projekt.</t>
  </si>
  <si>
    <t>15</t>
  </si>
  <si>
    <t>18230</t>
  </si>
  <si>
    <t>ROZPROSTŘENÍ ORNICE V ROVINĚ</t>
  </si>
  <si>
    <t>1: Dle technické zprávy, výkresových příloh projektové dokumentace. Dle výkazů materiálu projektu. Dle tabulky kubatur projektanta. 
2: Ohumusování a osetí tl. 0.3 m   
3: 9</t>
  </si>
  <si>
    <t>položka zahrnuje: 
nutné přemístění ornice z dočasných skládek vzdálených do 50m 
rozprostření ornice v předepsané tloušťce v rovině a ve svahu do 1:5</t>
  </si>
  <si>
    <t>16</t>
  </si>
  <si>
    <t>18241</t>
  </si>
  <si>
    <t>ZALOŽENÍ TRÁVNÍKU RUČNÍM VÝSEVEM</t>
  </si>
  <si>
    <t>1: Dle technické zprávy, výkresových příloh projektové dokumentace. Dle výkazů materiálu projektu. Dle tabulky kubatur projektanta. 
2: Ohumusování a osetí tl. 0.3 m 
3: 30</t>
  </si>
  <si>
    <t>Zahrnuje dodání předepsané travní směsi, její výsev na ornici, zalévání, první pokosení, to vše bez ohledu na sklon terénu</t>
  </si>
  <si>
    <t>17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</si>
  <si>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</si>
  <si>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</si>
  <si>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</si>
  <si>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18</t>
  </si>
  <si>
    <t>18600</t>
  </si>
  <si>
    <t>ZALÉVÁNÍ VODOU</t>
  </si>
  <si>
    <t>1: Dle technické zprávy, výkresových příloh projektové dokumentace. Dle výkazů materiálu projektu. Dle tabulky kubatur projektanta. 
2: Ohumusování a osetí tl. 0.3 m 
3: 0,01*30</t>
  </si>
  <si>
    <t>položka zahrnuje veškerý materiál, výrobky a polotovary, včetně mimostaveništní a vnitrostaveništní dopravy (rovněž přesuny), včetně naložení a složení, případně s uložením</t>
  </si>
  <si>
    <t>19</t>
  </si>
  <si>
    <t>R18090</t>
  </si>
  <si>
    <t>VŠEOBECNÁ PŘÍPRAVA ÚZEMÍ PRO DOČASNOU KOMUNIKACI</t>
  </si>
  <si>
    <t>1: Dle technické zprávy, výkresových příloh projektové dokumentace. Dle výkazů materiálu projektu. Dle tabulky kubatur projektanta. 
2: Provizorní komunikace z betonových panelů tl.210mm 
3: 175 
175=175,000 [A]</t>
  </si>
  <si>
    <t>Všeobecné úpravy musí zahrnovat úpravu území pRo uskutečnění stavby, tak jak je požadováno v zadávací dokumentaci s výjimkou těch prací, pro které jsou uvedeny samostatné položky.</t>
  </si>
  <si>
    <t>20</t>
  </si>
  <si>
    <t>R182304</t>
  </si>
  <si>
    <t>ZAJIŠTĚNÍ ZEMINY VHODNÉ K OHUMUSOVÁNÍ, VČETNĚ NALOŽENÍ A DOVOZU NA MÍSTO STAVBY</t>
  </si>
  <si>
    <t>1: Dle technické zprávy, výkresových příloh projektové dokumentace. Dle výkazů materiálu projektu. Dle tabulky kubatur projektanta. 
2: Ohumusování a osetí tl. 0.3 m 
3: 9-7,5</t>
  </si>
  <si>
    <t>veškeré práce jsou obsaženy v textu položky</t>
  </si>
  <si>
    <t>Základy</t>
  </si>
  <si>
    <t>21</t>
  </si>
  <si>
    <t>21461</t>
  </si>
  <si>
    <t>SEPARAČNÍ GEOTEXTILIE</t>
  </si>
  <si>
    <t>1: Dle technické zprávy, výkresových příloh projektové dokumentace. Dle výkazů materiálu projektu. Dle tabulky kubatur projektanta. 
200=200,000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</si>
  <si>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</si>
  <si>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40</t>
  </si>
  <si>
    <t>Vodorovné konstrukce</t>
  </si>
  <si>
    <t>22</t>
  </si>
  <si>
    <t>451313</t>
  </si>
  <si>
    <t>PODKLADNÍ A VÝPLŇOVÉ VRSTVY Z PROSTÉHO BETONU C16/20</t>
  </si>
  <si>
    <t>1: Dle technické zprávy, výkresových příloh projektové dokumentace. Dle výkazů materiálu projektu. Dle tabulky kubatur projektanta. 
2: Podkladní beton C16/20 XC2 pod závěrnou zídku 
3: 0,3 
4: Podkladní beton C16/20 XC2 pod liniový žlab 
5: 7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</si>
  <si>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</si>
  <si>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50</t>
  </si>
  <si>
    <t>Komunikace</t>
  </si>
  <si>
    <t>23</t>
  </si>
  <si>
    <t>56330</t>
  </si>
  <si>
    <t>VOZOVKOVÉ VRSTVY ZE ŠTĚRKODRTI</t>
  </si>
  <si>
    <t>1: Dle technické zprávy, výkresových příloh projektové dokumentace. Dle výkazů materiálu projektu. Dle tabulky kubatur projektanta. 
2: Štěrkodrť fr. 0/32, tl. po zhutnění min. 150 mm vč. sjezdů na okolní komunikace a nezpevněné krajnice   
3: 74,1 
4: Případná sanace kamenivem fr. 0/125 v tl. 300 mm, příp. výziskem z kolejového lože   
5: 37,1 
6: Zpevněná plocha 
7: ŠD 0/32 tl.250 mm 
8: 77,4*0,25 
9: Štěrkodrť 0/32 pod provizorní komunikaci tl. 100mm 
10: 190*0,1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</si>
  <si>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</si>
  <si>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24</t>
  </si>
  <si>
    <t>572121</t>
  </si>
  <si>
    <t>INFILTRAČNÍ POSTŘIK ASFALTOVÝ DO 1,0KG/M2</t>
  </si>
  <si>
    <t>1: Dle technické zprávy, výkresových příloh projektové dokumentace. Dle výkazů materiálu projektu. Dle tabulky kubatur projektanta. 
2: Infiltrační postřik asfaltový, 1,0 kg/m2   
3: 181,9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</si>
  <si>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</si>
  <si>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25</t>
  </si>
  <si>
    <t>572211</t>
  </si>
  <si>
    <t>SPOJOVACÍ POSTŘIK Z ASFALTU DO 0,5KG/M2</t>
  </si>
  <si>
    <t>1: Dle technické zprávy, výkresových příloh projektové dokumentace. Dle výkazů materiálu projektu. Dle tabulky kubatur projektanta. 
2: Spojovací postřik asfaltový, 0,30 kg/m2   
3: 157,5</t>
  </si>
  <si>
    <t>26</t>
  </si>
  <si>
    <t>574A33</t>
  </si>
  <si>
    <t>ASFALTOVÝ BETON PRO OBRUSNÉ VRSTVY ACO 11 TL. 40MM</t>
  </si>
  <si>
    <t>1: Dle technické zprávy, výkresových příloh projektové dokumentace. Dle výkazů materiálu projektu. Dle tabulky kubatur projektanta. 
2: Asfaltový beton pro obrusné vrsvty ACO11, tl. 40 mm   
3: 150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</si>
  <si>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</si>
  <si>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27</t>
  </si>
  <si>
    <t>574E66</t>
  </si>
  <si>
    <t>ASFALTOVÝ BETON PRO PODKLADNÍ VRSTVY ACP 16+, 16S TL. 70MM</t>
  </si>
  <si>
    <t>1: Dle technické zprávy, výkresových příloh projektové dokumentace. Dle výkazů materiálu projektu. Dle tabulky kubatur projektanta. 
2: Asfaltový beton pro podkladní vrstvy ACP 16+, tl. 70 mm   
3: 157,5</t>
  </si>
  <si>
    <t>28</t>
  </si>
  <si>
    <t>57621</t>
  </si>
  <si>
    <t>POSYP KAMENIVEM DRCENÝM 5KG/M2</t>
  </si>
  <si>
    <t>1: Dle technické zprávy, výkresových příloh projektové dokumentace. Dle výkazů materiálu projektu. Dle tabulky kubatur projektanta. 
2: Posyp kamenivem drceným fr. 0/2 mm, 3 kg/m2   
3: 181,9</t>
  </si>
  <si>
    <t>- dodání kameniva předepsané kvality a zrnitosti 
- posyp předepsaným množstvím</t>
  </si>
  <si>
    <t>29</t>
  </si>
  <si>
    <t>582612</t>
  </si>
  <si>
    <t>KRYTY Z BETON DLAŽDIC SE ZÁMKEM ŠEDÝCH TL 80MM DO LOŽE Z KAM</t>
  </si>
  <si>
    <t>1: Dle technické zprávy, výkresových příloh projektové dokumentace. Dle výkazů materiálu projektu. Dle tabulky kubatur projektanta. 
2: Betonová dlažba tl. 80mm do štěrkodrti 40mm 
3: 70,4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</si>
  <si>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</si>
  <si>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30</t>
  </si>
  <si>
    <t>58303</t>
  </si>
  <si>
    <t>KRYT ZE SINIČNÍCH DÍLCŮ (PANELŮ) TL 210MM</t>
  </si>
  <si>
    <t>1: Dle technické zprávy, výkresových příloh projektové dokumentace. Dle výkazů materiálu projektu. Dle tabulky kubatur projektanta. 
2: Provizorní komunikace z betonových panelů tl.210mm 
3: 175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</si>
  <si>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</si>
  <si>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31</t>
  </si>
  <si>
    <t>58920</t>
  </si>
  <si>
    <t>VÝPLŇ SPAR MODIFIKOVANÝM ASFALTEM</t>
  </si>
  <si>
    <t>m</t>
  </si>
  <si>
    <t>1: Dle technické zprávy, výkresových příloh projektové dokumentace. Dle výkazů materiálu projektu. Dle tabulky kubatur projektanta. 
2: Zatěsnění asfaltovou zálivkou - rozhraní stávajícího a nového stavu, podél silniční obruby   
3: 36</t>
  </si>
  <si>
    <t>položka zahrnuje: 
- dodávku předepsaného materiálu 
- vyčištění a výplň spar tímto materiálem</t>
  </si>
  <si>
    <t>52</t>
  </si>
  <si>
    <t>Zřízení drážního svršku</t>
  </si>
  <si>
    <t>32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</si>
  <si>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</si>
  <si>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</si>
  <si>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
2: Doplnění kolejového lože   
3: 5,5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</si>
  <si>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</si>
  <si>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33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</si>
  <si>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</si>
  <si>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</si>
  <si>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
2: Směrové a výškové vyrovnání koleje na betonových pražcích 
3: 16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</si>
  <si>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</si>
  <si>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80</t>
  </si>
  <si>
    <t>Trubní vedení</t>
  </si>
  <si>
    <t>34</t>
  </si>
  <si>
    <t>87434</t>
  </si>
  <si>
    <t>POTRUBÍ Z TRUB PLASTOVÝCH ODPADNÍCH DN DO 200MM</t>
  </si>
  <si>
    <t>M</t>
  </si>
  <si>
    <t>1: Dle technické zprávy, výkresových příloh projektové dokumentace. Dle výkazů materiálu projektu. Dle tabulky kubatur projektanta. 
2: Svodné potrubí DN 200 PEHD   
3: 7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</si>
  <si>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</si>
  <si>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35</t>
  </si>
  <si>
    <t>894171</t>
  </si>
  <si>
    <t>ŠACHTY KANALIZAČ Z BETON DÍLCŮ NA POTRUBÍ DN DO 1000MM</t>
  </si>
  <si>
    <t>KUS</t>
  </si>
  <si>
    <t>1: Dle technické zprávy, výkresových příloh projektové dokumentace. Dle výkazů materiálu projektu. Dle tabulky kubatur projektanta. 
2: Betonová studniční skruž DN 1000 3 ks 
3: Poklop na betonovou skruž DN 1000 1 ks 
4: Navrtání skruže pro svodné potrubí DN 200 1 ks 
5: 1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</si>
  <si>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</si>
  <si>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90</t>
  </si>
  <si>
    <t>Ostatní konstrukce a práce</t>
  </si>
  <si>
    <t>36</t>
  </si>
  <si>
    <t>914113</t>
  </si>
  <si>
    <t>DOPRAVNÍ ZNAČKY ZÁKLADNÍ VELIKOSTI OCELOVÉ NEREFLEXNÍ - DEMONTÁŽ</t>
  </si>
  <si>
    <t>kus</t>
  </si>
  <si>
    <t>1: Dle technické zprávy, výkresových příloh projektové dokumentace. Dle výkazů materiálu projektu. Dle tabulky kubatur projektanta. 
2: Demontáž svislého dopravního značení, vč. upevňovací konstrukce a betonového základu 
3: 4 
4: Demontáž svislého dopravního značení (pouze značka) 
5: 4</t>
  </si>
  <si>
    <t>Položka zahrnuje odstranění, demontáž a odklizení materiálu s odvozem na předepsané místo</t>
  </si>
  <si>
    <t>37</t>
  </si>
  <si>
    <t>914221</t>
  </si>
  <si>
    <t>DOPRAVNÍ ZNAČKY ZVĚTŠENÉ VELIKOSTI OCELOVÉ FÓLIE TŘ 1 - DODÁVKA A MONTÁŽ</t>
  </si>
  <si>
    <t>1: Dle technické zprávy, výkresových příloh projektové dokumentace. Dle výkazů materiálu projektu. Dle tabulky kubatur projektanta. 
2: Svislé dopravní značení základní retroreflexe RA1 - dodávka, montáž, vč. upevňovadel 
3: 6</t>
  </si>
  <si>
    <t>položka zahrnuje: 
- dodávku a montáž značek v požadovaném provedení</t>
  </si>
  <si>
    <t>38</t>
  </si>
  <si>
    <t>914912</t>
  </si>
  <si>
    <t>SLOUPKY A STOJKY DZ Z OCEL TRUBEK ZABETON MONTÁŽ S PŘESUNEM</t>
  </si>
  <si>
    <t>1: Dle technické zprávy, výkresových příloh projektové dokumentace. Dle výkazů materiálu projektu. Dle tabulky kubatur projektanta. 
2: Svislé dopravní značení základní retroreflexe RA1 - dodávka, montáž, vč. upevňovadel - sloupky 
3: 6</t>
  </si>
  <si>
    <t>položka zahrnuje: 
- dopravu demontovaného zařízení z dočasné skládky 
- osazení (betonová patka, zemní práce) a montáž zařízení na místě určeném projektem 
- nutnou opravu poškozených částí 
nezahrnuje dodávku sloupku, stojky a upevňovacího zařízení</t>
  </si>
  <si>
    <t>39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</si>
  <si>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</si>
  <si>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</si>
  <si>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
2: Betonová obruba 100x250x1000 vč. bet. lože 
3: 28</t>
  </si>
  <si>
    <t>Položka zahrnuje: 
dodání a pokládku betonových obrubníků o rozměrech předepsaných zadávací dokumentací 
betonové lože i boční betonovou opěrku.</t>
  </si>
  <si>
    <t>917224</t>
  </si>
  <si>
    <t>SILNIČNÍ A CHODNÍKOVÉ OBRUBY Z BETONOVÝCH OBRUBNÍKŮ ŠÍŘ 150MM</t>
  </si>
  <si>
    <t>1: Dle technické zprávy, výkresových příloh projektové dokumentace. Dle výkazů materiálu projektu. Dle tabulky kubatur projektanta. 
2: Silniční snížená obruba 150x150x1000 do bet. lože C16/20 
3: 11</t>
  </si>
  <si>
    <t>41</t>
  </si>
  <si>
    <t>919112</t>
  </si>
  <si>
    <t>ŘEZÁNÍ ASFALTOVÉHO KRYTU VOZOVEK TL DO 100MM</t>
  </si>
  <si>
    <t>1: Dle technické zprávy, výkresových příloh projektové dokumentace. Dle výkazů materiálu projektu. Dle tabulky kubatur projektanta. 
2: Řezání asfaltu 
3: 9</t>
  </si>
  <si>
    <t>položka zahrnuje řezání vozovkové vrstvy v předepsané tloušťce, včetně spotřeby vody</t>
  </si>
  <si>
    <t>42</t>
  </si>
  <si>
    <t>921112</t>
  </si>
  <si>
    <t>ŽELEZNIČNÍ PŘEJEZD CELOPRYŽOVÝ NA BETONOVÝCH PRAŽCÍCH</t>
  </si>
  <si>
    <t>1: Dle technické zprávy, výkresových příloh projektové dokumentace. Dle výkazů materiálu projektu. Dle tabulky kubatur projektanta. 
2: "Přejezdová konstrukce z pryžových panelů na betonových pražcích, konstrukce s opěrkami pod vnitřními i vnějšími panely 
včetně pryžových závěrných zídek  
základový betonový prefabrikat z betonu C50 (450x300) 11 m 
pryžové výplňové profily  
ochranný náběh, žárově zinkovaný plech (P6), ocel S235 - 2 ks  
montážní sada na pryžovou přejezdovou konstrukci - 1 ks "   
3: 19,7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</si>
  <si>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</si>
  <si>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43</t>
  </si>
  <si>
    <t>93557</t>
  </si>
  <si>
    <t>ŽLABY Z DÍLCŮ Z BETONU SVĚTLÉ ŠÍŘKY DO 500MM VČET MŘÍŽÍ</t>
  </si>
  <si>
    <t>1: Dle technické zprávy, výkresových příloh projektové dokumentace. Dle výkazů materiálu projektu. Dle tabulky kubatur projektanta. 
2: Liniový odvodňovací žlab 700x600 s mříží zatížení D400 
3: 13,5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</si>
  <si>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</si>
  <si>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92</t>
  </si>
  <si>
    <t>Doplňující konstrukce a práce</t>
  </si>
  <si>
    <t>44</t>
  </si>
  <si>
    <t>R03710</t>
  </si>
  <si>
    <t>Přechodné DZ (PD, pronájem, údržba, manipulace)</t>
  </si>
  <si>
    <t>kpl</t>
  </si>
  <si>
    <t>1: Dle technické zprávy, výkresových příloh projektové dokumentace. Dle výkazů materiálu projektu. Dle tabulky kubatur projektanta. 
2: Pomoc práce zřízení nebo zajištění objížďky a přístupové cesty   
3: 1</t>
  </si>
  <si>
    <t>zahrnuje objednatelem povolené náklady na požadovaná zařízení zhotovitele</t>
  </si>
  <si>
    <t>96</t>
  </si>
  <si>
    <t>Bourání a demontáže</t>
  </si>
  <si>
    <t>45</t>
  </si>
  <si>
    <t>2730</t>
  </si>
  <si>
    <t>POMOC PRÁCE ZŘÍZ NEBO ZAJIŠŤ OCHRANU INŽENÝRSKÝCH SÍTÍ</t>
  </si>
  <si>
    <t>1: Dle technické zprávy, výkresových příloh projektové dokumentace. Dle výkazů materiálu projektu. Dle tabulky kubatur projektanta. 
2: Vytyčení inženýrských sítí před zahájením stavby 
3: 1</t>
  </si>
  <si>
    <t>zahrnuje veškeré náklady spojené s objednatelem požadovanými zařízeními</t>
  </si>
  <si>
    <t>46</t>
  </si>
  <si>
    <t>965321</t>
  </si>
  <si>
    <t>ROZEBRÁNÍ PŘEJEZDU, PŘECHODU OSTATNÍCH</t>
  </si>
  <si>
    <t>1: Dle technické zprávy, výkresových příloh projektové dokumentace. Dle výkazů materiálu projektu. Dle tabulky kubatur projektanta. 
2: Demontáž stávající pryžové přejezdové konstrukce (vnitřní panely i vnější panely) 
3: 16,1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</si>
  <si>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</si>
  <si>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47</t>
  </si>
  <si>
    <t>96615</t>
  </si>
  <si>
    <t>BOURÁNÍ KONSTRUKCÍ Z PROSTÉHO BETONU</t>
  </si>
  <si>
    <t>1: Dle technické zprávy, výkresových příloh projektové dokumentace. Dle výkazů materiálu projektu. Dle tabulky kubatur projektanta. 
2: Vybourání betonových základů/propustku 
3: 5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</si>
  <si>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</si>
  <si>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995</t>
  </si>
  <si>
    <t>Poplatky za skládky</t>
  </si>
  <si>
    <t>48</t>
  </si>
  <si>
    <t>R015111</t>
  </si>
  <si>
    <t>POPLATKY ZA LIKVIDACŮ ODPADŮ NEKONTAMINOVANÝCH - 17 05 04 VYTĚŽENÉ ZEMINY A HORNINY - I. TŘÍDA - TĚŽITELNOSTI, VČ. DOPRAVY NA SKLÁDKU A MANIPULACE</t>
  </si>
  <si>
    <t>T</t>
  </si>
  <si>
    <t>1: Dle technické zprávy, výkresových příloh projektové dokumentace. Dle výkazů materiálu projektu. Dle tabulky kubatur projektanta. 
2: Odkop pro spodní stavbu, vč. případné sanace 
3: 1,9*(53,1+30)</t>
  </si>
  <si>
    <t>1. Položka obsahuje:   -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a likvidaci odpadů, veškerou manipulaci s odpadem 2. Způsob měření:      
Tunou se rozumí hmotnost odpadu vytříděného v souladu se zákonem č. 185/2001 Sb., o nakládání s odpady, v platném znění.</t>
  </si>
  <si>
    <t>49</t>
  </si>
  <si>
    <t>1: Dle technické zprávy, výkresových příloh projektové dokumentace. Dle výkazů materiálu projektu. Dle tabulky kubatur projektanta. 
2: Odstranění krytu vozovky s asfaltovým pojivem, vč. podkladu v tl. 0,45 m s odvozem (stupňovitě) 
3: 21,45*2,2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</si>
  <si>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2. Položka neobsahuje:   
 -   
3. Způsob měření:   
Tunou se rozumí hmotnost odpadu vytříděného v souladu se zákonem č. 185/2001 Sb., o nakládání s odpady, v platném znění.</t>
  </si>
  <si>
    <t>R015140</t>
  </si>
  <si>
    <t>POPLATKY ZA LIKVIDACŮ ODPADŮ NEKONTAMINOVANÝCH - 17 01 01 BETON Z DEMOLIC OBJEKTŮ, ZÁKLADŮ TV - VČ. DOPRAVY NA SKLÁDKU A MANIPULACE</t>
  </si>
  <si>
    <t>1: Dle technické zprávy, výkresových příloh projektové dokumentace. Dle výkazů materiálu projektu. Dle tabulky kubatur projektanta. 
2: Vybourání betonových základů 
3: 2,4*5 
4: Provizorní komunikace z betonových panelů tl.210mm   
5: 0,21*175*2,5</t>
  </si>
  <si>
    <t>51</t>
  </si>
  <si>
    <t>R015260</t>
  </si>
  <si>
    <t>POPLATKY ZA LIKVIDACŮ ODPADŮ NEKONTAMINOVANÝCH - 07 02 99 PRYŽ - VČ. DOPRAVY</t>
  </si>
  <si>
    <t>1: Dle technické zprávy, výkresových příloh projektové dokumentace. Dle výkazů materiálu projektu. Dle tabulky kubatur projektanta. 
2: Demontáž stávající pryžové přejezdové konstrukce (vnitřní panely i vnější panely) 
3: 16,1*0,25*1,3</t>
  </si>
  <si>
    <t>R015330</t>
  </si>
  <si>
    <t>POPLATKY ZA LIKVIDACŮ ODPADŮ NEKONTAMINOVANÝCH - 17 05 04 KAMENNÁ SUŤ - VČ. DOPRAVY NA SKLÁDKU A MANIPULACE</t>
  </si>
  <si>
    <t>1: Dle technické zprávy, výkresových příloh projektové dokumentace. Dle výkazů materiálu projektu. Dle tabulky kubatur projektanta. 
2: Odstranění krytu vozovky s asfaltovým pojivem, vč. podkladu v tl. 0,45 m s odvozem (stupňovitě) 
3: 42,9*2,1</t>
  </si>
  <si>
    <t>POPLATKY ZA LIKVIDACI ODPADŮ NEBEZPEČNÝCH - 17 03 01* ASFALTOVÉ SMĚSI OBSAHUJÍCÍ DEHET, VČETNĚ DOPRAVY</t>
  </si>
  <si>
    <t>R015575</t>
  </si>
  <si>
    <t>Rekonstrukce přejezdu P8325</t>
  </si>
  <si>
    <r>
      <t xml:space="preserve">Evidenční položka   </t>
    </r>
    <r>
      <rPr>
        <b/>
        <sz val="10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</si>
</sst>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8" fillId="0" borderId="1" xfId="6" applyFont="1" applyBorder="1" applyAlignment="1">
      <alignment horizontal="left" vertical="center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5"/>
  <sheetViews>
    <sheetView tabSelected="1" topLeftCell="B1" zoomScale="70" zoomScaleNormal="70" workbookViewId="0">
      <pane ySplit="7" topLeftCell="A222" activePane="bottomLeft" state="frozen"/>
      <selection pane="bottomLeft" activeCell="E226" sqref="E226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5" max="18" width="9.17968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11</v>
      </c>
    </row>
    <row r="2" spans="1:18" ht="25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0+O8+O89+O94+O99+O136+O145+O154+O187+O192+O205</f>
        <v>0</v>
      </c>
      <c r="P2" t="s">
        <v>11</v>
      </c>
    </row>
    <row r="3" spans="1:18" ht="15" customHeight="1" x14ac:dyDescent="0.3">
      <c r="A3" t="s">
        <v>1</v>
      </c>
      <c r="B3" s="6" t="s">
        <v>4</v>
      </c>
      <c r="C3" s="31" t="s">
        <v>5</v>
      </c>
      <c r="D3" s="32"/>
      <c r="E3" s="7" t="s">
        <v>302</v>
      </c>
      <c r="F3" s="1"/>
      <c r="G3" s="4"/>
      <c r="H3" s="3" t="s">
        <v>13</v>
      </c>
      <c r="I3" s="27">
        <f>0+I8+I89+I94+I99+I136+I145+I154+I187+I192+I205</f>
        <v>0</v>
      </c>
      <c r="O3" t="s">
        <v>8</v>
      </c>
      <c r="P3" t="s">
        <v>12</v>
      </c>
    </row>
    <row r="4" spans="1:18" ht="15" customHeight="1" x14ac:dyDescent="0.3">
      <c r="A4" t="s">
        <v>6</v>
      </c>
      <c r="B4" s="9" t="s">
        <v>7</v>
      </c>
      <c r="C4" s="33" t="s">
        <v>13</v>
      </c>
      <c r="D4" s="34"/>
      <c r="E4" s="10" t="s">
        <v>14</v>
      </c>
      <c r="F4" s="5"/>
      <c r="G4" s="5"/>
      <c r="H4" s="11"/>
      <c r="I4" s="11"/>
      <c r="O4" t="s">
        <v>9</v>
      </c>
      <c r="P4" t="s">
        <v>12</v>
      </c>
    </row>
    <row r="5" spans="1:18" ht="12.75" customHeight="1" x14ac:dyDescent="0.25">
      <c r="A5" s="30" t="s">
        <v>15</v>
      </c>
      <c r="B5" s="30" t="s">
        <v>17</v>
      </c>
      <c r="C5" s="30" t="s">
        <v>19</v>
      </c>
      <c r="D5" s="30" t="s">
        <v>20</v>
      </c>
      <c r="E5" s="30" t="s">
        <v>21</v>
      </c>
      <c r="F5" s="30" t="s">
        <v>23</v>
      </c>
      <c r="G5" s="30" t="s">
        <v>25</v>
      </c>
      <c r="H5" s="30" t="s">
        <v>27</v>
      </c>
      <c r="I5" s="30"/>
      <c r="O5" t="s">
        <v>10</v>
      </c>
      <c r="P5" t="s">
        <v>12</v>
      </c>
    </row>
    <row r="6" spans="1:18" ht="12.75" customHeight="1" x14ac:dyDescent="0.25">
      <c r="A6" s="30"/>
      <c r="B6" s="30"/>
      <c r="C6" s="30"/>
      <c r="D6" s="30"/>
      <c r="E6" s="30"/>
      <c r="F6" s="30"/>
      <c r="G6" s="30"/>
      <c r="H6" s="8" t="s">
        <v>28</v>
      </c>
      <c r="I6" s="8" t="s">
        <v>30</v>
      </c>
    </row>
    <row r="7" spans="1:18" ht="12.75" customHeight="1" x14ac:dyDescent="0.25">
      <c r="A7" s="8" t="s">
        <v>16</v>
      </c>
      <c r="B7" s="8" t="s">
        <v>18</v>
      </c>
      <c r="C7" s="8" t="s">
        <v>12</v>
      </c>
      <c r="D7" s="8" t="s">
        <v>11</v>
      </c>
      <c r="E7" s="8" t="s">
        <v>22</v>
      </c>
      <c r="F7" s="8" t="s">
        <v>24</v>
      </c>
      <c r="G7" s="8" t="s">
        <v>26</v>
      </c>
      <c r="H7" s="8" t="s">
        <v>29</v>
      </c>
      <c r="I7" s="8" t="s">
        <v>31</v>
      </c>
    </row>
    <row r="8" spans="1:18" ht="12.75" customHeight="1" x14ac:dyDescent="0.3">
      <c r="A8" s="11" t="s">
        <v>32</v>
      </c>
      <c r="B8" s="11"/>
      <c r="C8" s="13" t="s">
        <v>31</v>
      </c>
      <c r="D8" s="11"/>
      <c r="E8" s="14" t="s">
        <v>33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0+I9+I13+I17+I21+I25+I29+I33+I37+I41+I45+I49+I53+I57+I61+I65+I69+I73+I77+I81+I85</f>
        <v>0</v>
      </c>
      <c r="R8">
        <f>0+O9+O13+O17+O21+O25+O29+O33+O37+O41+O45+O49+O53+O57+O61+O65+O69+O73+O77+O81+O85</f>
        <v>0</v>
      </c>
    </row>
    <row r="9" spans="1:18" ht="12.5" x14ac:dyDescent="0.25">
      <c r="A9" s="12" t="s">
        <v>34</v>
      </c>
      <c r="B9" s="16" t="s">
        <v>18</v>
      </c>
      <c r="C9" s="16" t="s">
        <v>35</v>
      </c>
      <c r="D9" s="12" t="s">
        <v>36</v>
      </c>
      <c r="E9" s="17" t="s">
        <v>37</v>
      </c>
      <c r="F9" s="18" t="s">
        <v>38</v>
      </c>
      <c r="G9" s="19">
        <v>21.45</v>
      </c>
      <c r="H9" s="20"/>
      <c r="I9" s="20">
        <f>ROUND(ROUND(H9,2)*ROUND(G9,3),2)</f>
        <v>0</v>
      </c>
      <c r="O9">
        <f>(I9*21)/100</f>
        <v>0</v>
      </c>
      <c r="P9" t="s">
        <v>12</v>
      </c>
    </row>
    <row r="10" spans="1:18" ht="12.5" x14ac:dyDescent="0.25">
      <c r="A10" s="21" t="s">
        <v>39</v>
      </c>
      <c r="E10" s="22" t="s">
        <v>36</v>
      </c>
    </row>
    <row r="11" spans="1:18" ht="78" x14ac:dyDescent="0.25">
      <c r="A11" s="23" t="s">
        <v>40</v>
      </c>
      <c r="E11" s="24" t="s">
        <v>41</v>
      </c>
    </row>
    <row r="12" spans="1:18" ht="62.5" x14ac:dyDescent="0.25">
      <c r="A12" t="s">
        <v>42</v>
      </c>
      <c r="E12" s="22" t="s">
        <v>43</v>
      </c>
    </row>
    <row r="13" spans="1:18" ht="12.5" x14ac:dyDescent="0.25">
      <c r="A13" s="12" t="s">
        <v>34</v>
      </c>
      <c r="B13" s="16" t="s">
        <v>12</v>
      </c>
      <c r="C13" s="16" t="s">
        <v>44</v>
      </c>
      <c r="D13" s="12" t="s">
        <v>36</v>
      </c>
      <c r="E13" s="17" t="s">
        <v>45</v>
      </c>
      <c r="F13" s="18" t="s">
        <v>38</v>
      </c>
      <c r="G13" s="19">
        <v>36.75</v>
      </c>
      <c r="H13" s="20"/>
      <c r="I13" s="20">
        <f>ROUND(ROUND(H13,2)*ROUND(G13,3),2)</f>
        <v>0</v>
      </c>
      <c r="O13">
        <f>(I13*21)/100</f>
        <v>0</v>
      </c>
      <c r="P13" t="s">
        <v>12</v>
      </c>
    </row>
    <row r="14" spans="1:18" ht="12.5" x14ac:dyDescent="0.25">
      <c r="A14" s="21" t="s">
        <v>39</v>
      </c>
      <c r="E14" s="22" t="s">
        <v>36</v>
      </c>
    </row>
    <row r="15" spans="1:18" ht="65" x14ac:dyDescent="0.25">
      <c r="A15" s="23" t="s">
        <v>40</v>
      </c>
      <c r="E15" s="24" t="s">
        <v>46</v>
      </c>
    </row>
    <row r="16" spans="1:18" ht="62.5" x14ac:dyDescent="0.25">
      <c r="A16" t="s">
        <v>42</v>
      </c>
      <c r="E16" s="22" t="s">
        <v>43</v>
      </c>
    </row>
    <row r="17" spans="1:16" ht="12.5" x14ac:dyDescent="0.25">
      <c r="A17" s="12" t="s">
        <v>34</v>
      </c>
      <c r="B17" s="16" t="s">
        <v>11</v>
      </c>
      <c r="C17" s="16" t="s">
        <v>47</v>
      </c>
      <c r="D17" s="12" t="s">
        <v>36</v>
      </c>
      <c r="E17" s="17" t="s">
        <v>48</v>
      </c>
      <c r="F17" s="18" t="s">
        <v>38</v>
      </c>
      <c r="G17" s="19">
        <v>42.9</v>
      </c>
      <c r="H17" s="20"/>
      <c r="I17" s="20">
        <f>ROUND(ROUND(H17,2)*ROUND(G17,3),2)</f>
        <v>0</v>
      </c>
      <c r="O17">
        <f>(I17*21)/100</f>
        <v>0</v>
      </c>
      <c r="P17" t="s">
        <v>12</v>
      </c>
    </row>
    <row r="18" spans="1:16" ht="12.5" x14ac:dyDescent="0.25">
      <c r="A18" s="21" t="s">
        <v>39</v>
      </c>
      <c r="E18" s="22" t="s">
        <v>36</v>
      </c>
    </row>
    <row r="19" spans="1:16" ht="65" x14ac:dyDescent="0.25">
      <c r="A19" s="23" t="s">
        <v>40</v>
      </c>
      <c r="E19" s="24" t="s">
        <v>49</v>
      </c>
    </row>
    <row r="20" spans="1:16" ht="62.5" x14ac:dyDescent="0.25">
      <c r="A20" t="s">
        <v>42</v>
      </c>
      <c r="E20" s="22" t="s">
        <v>43</v>
      </c>
    </row>
    <row r="21" spans="1:16" ht="25" x14ac:dyDescent="0.25">
      <c r="A21" s="12" t="s">
        <v>34</v>
      </c>
      <c r="B21" s="16" t="s">
        <v>22</v>
      </c>
      <c r="C21" s="16" t="s">
        <v>50</v>
      </c>
      <c r="D21" s="12" t="s">
        <v>36</v>
      </c>
      <c r="E21" s="17" t="s">
        <v>51</v>
      </c>
      <c r="F21" s="18" t="s">
        <v>38</v>
      </c>
      <c r="G21" s="19">
        <v>105</v>
      </c>
      <c r="H21" s="20"/>
      <c r="I21" s="20">
        <f>ROUND(ROUND(H21,2)*ROUND(G21,3),2)</f>
        <v>0</v>
      </c>
      <c r="O21">
        <f>(I21*21)/100</f>
        <v>0</v>
      </c>
      <c r="P21" t="s">
        <v>12</v>
      </c>
    </row>
    <row r="22" spans="1:16" ht="12.5" x14ac:dyDescent="0.25">
      <c r="A22" s="21" t="s">
        <v>39</v>
      </c>
      <c r="E22" s="22" t="s">
        <v>36</v>
      </c>
    </row>
    <row r="23" spans="1:16" ht="52" x14ac:dyDescent="0.25">
      <c r="A23" s="23" t="s">
        <v>40</v>
      </c>
      <c r="E23" s="24" t="s">
        <v>52</v>
      </c>
    </row>
    <row r="24" spans="1:16" ht="62.5" x14ac:dyDescent="0.25">
      <c r="A24" t="s">
        <v>42</v>
      </c>
      <c r="E24" s="22" t="s">
        <v>43</v>
      </c>
    </row>
    <row r="25" spans="1:16" ht="12.5" x14ac:dyDescent="0.25">
      <c r="A25" s="12" t="s">
        <v>34</v>
      </c>
      <c r="B25" s="16" t="s">
        <v>24</v>
      </c>
      <c r="C25" s="16" t="s">
        <v>53</v>
      </c>
      <c r="D25" s="12" t="s">
        <v>36</v>
      </c>
      <c r="E25" s="17" t="s">
        <v>54</v>
      </c>
      <c r="F25" s="18" t="s">
        <v>38</v>
      </c>
      <c r="G25" s="19">
        <v>7.5</v>
      </c>
      <c r="H25" s="20"/>
      <c r="I25" s="20">
        <f>ROUND(ROUND(H25,2)*ROUND(G25,3),2)</f>
        <v>0</v>
      </c>
      <c r="O25">
        <f>(I25*21)/100</f>
        <v>0</v>
      </c>
      <c r="P25" t="s">
        <v>12</v>
      </c>
    </row>
    <row r="26" spans="1:16" ht="12.5" x14ac:dyDescent="0.25">
      <c r="A26" s="21" t="s">
        <v>39</v>
      </c>
      <c r="E26" s="22" t="s">
        <v>36</v>
      </c>
    </row>
    <row r="27" spans="1:16" ht="65" x14ac:dyDescent="0.25">
      <c r="A27" s="23" t="s">
        <v>40</v>
      </c>
      <c r="E27" s="24" t="s">
        <v>55</v>
      </c>
    </row>
    <row r="28" spans="1:16" ht="37.5" x14ac:dyDescent="0.25">
      <c r="A28" t="s">
        <v>42</v>
      </c>
      <c r="E28" s="22" t="s">
        <v>56</v>
      </c>
    </row>
    <row r="29" spans="1:16" ht="12.5" x14ac:dyDescent="0.25">
      <c r="A29" s="12" t="s">
        <v>34</v>
      </c>
      <c r="B29" s="16" t="s">
        <v>26</v>
      </c>
      <c r="C29" s="16" t="s">
        <v>57</v>
      </c>
      <c r="D29" s="12" t="s">
        <v>36</v>
      </c>
      <c r="E29" s="17" t="s">
        <v>58</v>
      </c>
      <c r="F29" s="18" t="s">
        <v>38</v>
      </c>
      <c r="G29" s="19">
        <v>83.1</v>
      </c>
      <c r="H29" s="20"/>
      <c r="I29" s="20">
        <f>ROUND(ROUND(H29,2)*ROUND(G29,3),2)</f>
        <v>0</v>
      </c>
      <c r="O29">
        <f>(I29*21)/100</f>
        <v>0</v>
      </c>
      <c r="P29" t="s">
        <v>12</v>
      </c>
    </row>
    <row r="30" spans="1:16" ht="12.5" x14ac:dyDescent="0.25">
      <c r="A30" s="21" t="s">
        <v>39</v>
      </c>
      <c r="E30" s="22" t="s">
        <v>36</v>
      </c>
    </row>
    <row r="31" spans="1:16" ht="104" x14ac:dyDescent="0.25">
      <c r="A31" s="23" t="s">
        <v>40</v>
      </c>
      <c r="E31" s="24" t="s">
        <v>59</v>
      </c>
    </row>
    <row r="32" spans="1:16" ht="362.5" x14ac:dyDescent="0.25">
      <c r="A32" t="s">
        <v>42</v>
      </c>
      <c r="E32" s="22" t="s">
        <v>60</v>
      </c>
    </row>
    <row r="33" spans="1:16" ht="12.5" x14ac:dyDescent="0.25">
      <c r="A33" s="12" t="s">
        <v>34</v>
      </c>
      <c r="B33" s="16" t="s">
        <v>61</v>
      </c>
      <c r="C33" s="16" t="s">
        <v>62</v>
      </c>
      <c r="D33" s="12" t="s">
        <v>36</v>
      </c>
      <c r="E33" s="17" t="s">
        <v>63</v>
      </c>
      <c r="F33" s="18" t="s">
        <v>38</v>
      </c>
      <c r="G33" s="19">
        <v>7.5</v>
      </c>
      <c r="H33" s="20"/>
      <c r="I33" s="20">
        <f>ROUND(ROUND(H33,2)*ROUND(G33,3),2)</f>
        <v>0</v>
      </c>
      <c r="O33">
        <f>(I33*21)/100</f>
        <v>0</v>
      </c>
      <c r="P33" t="s">
        <v>12</v>
      </c>
    </row>
    <row r="34" spans="1:16" ht="12.5" x14ac:dyDescent="0.25">
      <c r="A34" s="21" t="s">
        <v>39</v>
      </c>
      <c r="E34" s="22" t="s">
        <v>36</v>
      </c>
    </row>
    <row r="35" spans="1:16" ht="52" x14ac:dyDescent="0.25">
      <c r="A35" s="23" t="s">
        <v>40</v>
      </c>
      <c r="E35" s="24" t="s">
        <v>64</v>
      </c>
    </row>
    <row r="36" spans="1:16" ht="300" x14ac:dyDescent="0.25">
      <c r="A36" t="s">
        <v>42</v>
      </c>
      <c r="E36" s="22" t="s">
        <v>65</v>
      </c>
    </row>
    <row r="37" spans="1:16" ht="12.5" x14ac:dyDescent="0.25">
      <c r="A37" s="12" t="s">
        <v>34</v>
      </c>
      <c r="B37" s="16" t="s">
        <v>66</v>
      </c>
      <c r="C37" s="16" t="s">
        <v>67</v>
      </c>
      <c r="D37" s="12" t="s">
        <v>36</v>
      </c>
      <c r="E37" s="17" t="s">
        <v>68</v>
      </c>
      <c r="F37" s="18" t="s">
        <v>38</v>
      </c>
      <c r="G37" s="19">
        <v>2</v>
      </c>
      <c r="H37" s="20"/>
      <c r="I37" s="20">
        <f>ROUND(ROUND(H37,2)*ROUND(G37,3),2)</f>
        <v>0</v>
      </c>
      <c r="O37">
        <f>(I37*21)/100</f>
        <v>0</v>
      </c>
      <c r="P37" t="s">
        <v>12</v>
      </c>
    </row>
    <row r="38" spans="1:16" ht="12.5" x14ac:dyDescent="0.25">
      <c r="A38" s="21" t="s">
        <v>39</v>
      </c>
      <c r="E38" s="22" t="s">
        <v>36</v>
      </c>
    </row>
    <row r="39" spans="1:16" ht="65" x14ac:dyDescent="0.25">
      <c r="A39" s="23" t="s">
        <v>40</v>
      </c>
      <c r="E39" s="24" t="s">
        <v>69</v>
      </c>
    </row>
    <row r="40" spans="1:16" ht="312.5" x14ac:dyDescent="0.25">
      <c r="A40" t="s">
        <v>42</v>
      </c>
      <c r="E40" s="22" t="s">
        <v>70</v>
      </c>
    </row>
    <row r="41" spans="1:16" ht="12.5" x14ac:dyDescent="0.25">
      <c r="A41" s="12" t="s">
        <v>34</v>
      </c>
      <c r="B41" s="16" t="s">
        <v>29</v>
      </c>
      <c r="C41" s="16" t="s">
        <v>71</v>
      </c>
      <c r="D41" s="12" t="s">
        <v>36</v>
      </c>
      <c r="E41" s="17" t="s">
        <v>72</v>
      </c>
      <c r="F41" s="18" t="s">
        <v>38</v>
      </c>
      <c r="G41" s="19">
        <v>4</v>
      </c>
      <c r="H41" s="20"/>
      <c r="I41" s="20">
        <f>ROUND(ROUND(H41,2)*ROUND(G41,3),2)</f>
        <v>0</v>
      </c>
      <c r="O41">
        <f>(I41*21)/100</f>
        <v>0</v>
      </c>
      <c r="P41" t="s">
        <v>12</v>
      </c>
    </row>
    <row r="42" spans="1:16" ht="12.5" x14ac:dyDescent="0.25">
      <c r="A42" s="21" t="s">
        <v>39</v>
      </c>
      <c r="E42" s="22" t="s">
        <v>36</v>
      </c>
    </row>
    <row r="43" spans="1:16" ht="65" x14ac:dyDescent="0.25">
      <c r="A43" s="23" t="s">
        <v>40</v>
      </c>
      <c r="E43" s="24" t="s">
        <v>73</v>
      </c>
    </row>
    <row r="44" spans="1:16" ht="312.5" x14ac:dyDescent="0.25">
      <c r="A44" t="s">
        <v>42</v>
      </c>
      <c r="E44" s="22" t="s">
        <v>70</v>
      </c>
    </row>
    <row r="45" spans="1:16" ht="12.5" x14ac:dyDescent="0.25">
      <c r="A45" s="12" t="s">
        <v>34</v>
      </c>
      <c r="B45" s="16" t="s">
        <v>31</v>
      </c>
      <c r="C45" s="16" t="s">
        <v>74</v>
      </c>
      <c r="D45" s="12" t="s">
        <v>36</v>
      </c>
      <c r="E45" s="17" t="s">
        <v>75</v>
      </c>
      <c r="F45" s="18" t="s">
        <v>38</v>
      </c>
      <c r="G45" s="19">
        <v>11</v>
      </c>
      <c r="H45" s="20"/>
      <c r="I45" s="20">
        <f>ROUND(ROUND(H45,2)*ROUND(G45,3),2)</f>
        <v>0</v>
      </c>
      <c r="O45">
        <f>(I45*21)/100</f>
        <v>0</v>
      </c>
      <c r="P45" t="s">
        <v>12</v>
      </c>
    </row>
    <row r="46" spans="1:16" ht="12.5" x14ac:dyDescent="0.25">
      <c r="A46" s="21" t="s">
        <v>39</v>
      </c>
      <c r="E46" s="22" t="s">
        <v>36</v>
      </c>
    </row>
    <row r="47" spans="1:16" ht="65" x14ac:dyDescent="0.25">
      <c r="A47" s="23" t="s">
        <v>40</v>
      </c>
      <c r="E47" s="24" t="s">
        <v>76</v>
      </c>
    </row>
    <row r="48" spans="1:16" ht="275" x14ac:dyDescent="0.25">
      <c r="A48" t="s">
        <v>42</v>
      </c>
      <c r="E48" s="22" t="s">
        <v>77</v>
      </c>
    </row>
    <row r="49" spans="1:16" ht="12.5" x14ac:dyDescent="0.25">
      <c r="A49" s="12" t="s">
        <v>34</v>
      </c>
      <c r="B49" s="16" t="s">
        <v>78</v>
      </c>
      <c r="C49" s="16" t="s">
        <v>79</v>
      </c>
      <c r="D49" s="12" t="s">
        <v>36</v>
      </c>
      <c r="E49" s="17" t="s">
        <v>80</v>
      </c>
      <c r="F49" s="18" t="s">
        <v>38</v>
      </c>
      <c r="G49" s="19">
        <v>2.2000000000000002</v>
      </c>
      <c r="H49" s="20"/>
      <c r="I49" s="20">
        <f>ROUND(ROUND(H49,2)*ROUND(G49,3),2)</f>
        <v>0</v>
      </c>
      <c r="O49">
        <f>(I49*21)/100</f>
        <v>0</v>
      </c>
      <c r="P49" t="s">
        <v>12</v>
      </c>
    </row>
    <row r="50" spans="1:16" ht="12.5" x14ac:dyDescent="0.25">
      <c r="A50" s="21" t="s">
        <v>39</v>
      </c>
      <c r="E50" s="22" t="s">
        <v>36</v>
      </c>
    </row>
    <row r="51" spans="1:16" ht="65" x14ac:dyDescent="0.25">
      <c r="A51" s="23" t="s">
        <v>40</v>
      </c>
      <c r="E51" s="24" t="s">
        <v>81</v>
      </c>
    </row>
    <row r="52" spans="1:16" ht="237.5" x14ac:dyDescent="0.25">
      <c r="A52" t="s">
        <v>42</v>
      </c>
      <c r="E52" s="22" t="s">
        <v>82</v>
      </c>
    </row>
    <row r="53" spans="1:16" ht="12.5" x14ac:dyDescent="0.25">
      <c r="A53" s="12" t="s">
        <v>34</v>
      </c>
      <c r="B53" s="16" t="s">
        <v>83</v>
      </c>
      <c r="C53" s="16" t="s">
        <v>84</v>
      </c>
      <c r="D53" s="12" t="s">
        <v>36</v>
      </c>
      <c r="E53" s="17" t="s">
        <v>85</v>
      </c>
      <c r="F53" s="18" t="s">
        <v>38</v>
      </c>
      <c r="G53" s="19">
        <v>2</v>
      </c>
      <c r="H53" s="20"/>
      <c r="I53" s="20">
        <f>ROUND(ROUND(H53,2)*ROUND(G53,3),2)</f>
        <v>0</v>
      </c>
      <c r="O53">
        <f>(I53*21)/100</f>
        <v>0</v>
      </c>
      <c r="P53" t="s">
        <v>12</v>
      </c>
    </row>
    <row r="54" spans="1:16" ht="12.5" x14ac:dyDescent="0.25">
      <c r="A54" s="21" t="s">
        <v>39</v>
      </c>
      <c r="E54" s="22" t="s">
        <v>36</v>
      </c>
    </row>
    <row r="55" spans="1:16" ht="65" x14ac:dyDescent="0.25">
      <c r="A55" s="23" t="s">
        <v>40</v>
      </c>
      <c r="E55" s="24" t="s">
        <v>86</v>
      </c>
    </row>
    <row r="56" spans="1:16" ht="287.5" x14ac:dyDescent="0.25">
      <c r="A56" t="s">
        <v>42</v>
      </c>
      <c r="E56" s="22" t="s">
        <v>87</v>
      </c>
    </row>
    <row r="57" spans="1:16" ht="12.5" x14ac:dyDescent="0.25">
      <c r="A57" s="12" t="s">
        <v>34</v>
      </c>
      <c r="B57" s="16" t="s">
        <v>88</v>
      </c>
      <c r="C57" s="16" t="s">
        <v>89</v>
      </c>
      <c r="D57" s="12" t="s">
        <v>36</v>
      </c>
      <c r="E57" s="17" t="s">
        <v>90</v>
      </c>
      <c r="F57" s="18" t="s">
        <v>38</v>
      </c>
      <c r="G57" s="19">
        <v>1</v>
      </c>
      <c r="H57" s="20"/>
      <c r="I57" s="20">
        <f>ROUND(ROUND(H57,2)*ROUND(G57,3),2)</f>
        <v>0</v>
      </c>
      <c r="O57">
        <f>(I57*21)/100</f>
        <v>0</v>
      </c>
      <c r="P57" t="s">
        <v>12</v>
      </c>
    </row>
    <row r="58" spans="1:16" ht="12.5" x14ac:dyDescent="0.25">
      <c r="A58" s="21" t="s">
        <v>39</v>
      </c>
      <c r="E58" s="22" t="s">
        <v>36</v>
      </c>
    </row>
    <row r="59" spans="1:16" ht="65" x14ac:dyDescent="0.25">
      <c r="A59" s="23" t="s">
        <v>40</v>
      </c>
      <c r="E59" s="24" t="s">
        <v>91</v>
      </c>
    </row>
    <row r="60" spans="1:16" ht="250" x14ac:dyDescent="0.25">
      <c r="A60" t="s">
        <v>42</v>
      </c>
      <c r="E60" s="22" t="s">
        <v>92</v>
      </c>
    </row>
    <row r="61" spans="1:16" ht="12.5" x14ac:dyDescent="0.25">
      <c r="A61" s="12" t="s">
        <v>34</v>
      </c>
      <c r="B61" s="16" t="s">
        <v>93</v>
      </c>
      <c r="C61" s="16" t="s">
        <v>94</v>
      </c>
      <c r="D61" s="12" t="s">
        <v>36</v>
      </c>
      <c r="E61" s="17" t="s">
        <v>95</v>
      </c>
      <c r="F61" s="18" t="s">
        <v>96</v>
      </c>
      <c r="G61" s="19">
        <v>275</v>
      </c>
      <c r="H61" s="20"/>
      <c r="I61" s="20">
        <f>ROUND(ROUND(H61,2)*ROUND(G61,3),2)</f>
        <v>0</v>
      </c>
      <c r="O61">
        <f>(I61*21)/100</f>
        <v>0</v>
      </c>
      <c r="P61" t="s">
        <v>12</v>
      </c>
    </row>
    <row r="62" spans="1:16" ht="12.5" x14ac:dyDescent="0.25">
      <c r="A62" s="21" t="s">
        <v>39</v>
      </c>
      <c r="E62" s="22" t="s">
        <v>36</v>
      </c>
    </row>
    <row r="63" spans="1:16" ht="65" x14ac:dyDescent="0.25">
      <c r="A63" s="23" t="s">
        <v>40</v>
      </c>
      <c r="E63" s="24" t="s">
        <v>97</v>
      </c>
    </row>
    <row r="64" spans="1:16" ht="25" x14ac:dyDescent="0.25">
      <c r="A64" t="s">
        <v>42</v>
      </c>
      <c r="E64" s="22" t="s">
        <v>98</v>
      </c>
    </row>
    <row r="65" spans="1:16" ht="12.5" x14ac:dyDescent="0.25">
      <c r="A65" s="12" t="s">
        <v>34</v>
      </c>
      <c r="B65" s="16" t="s">
        <v>99</v>
      </c>
      <c r="C65" s="16" t="s">
        <v>100</v>
      </c>
      <c r="D65" s="12" t="s">
        <v>36</v>
      </c>
      <c r="E65" s="17" t="s">
        <v>101</v>
      </c>
      <c r="F65" s="18" t="s">
        <v>38</v>
      </c>
      <c r="G65" s="19">
        <v>9</v>
      </c>
      <c r="H65" s="20"/>
      <c r="I65" s="20">
        <f>ROUND(ROUND(H65,2)*ROUND(G65,3),2)</f>
        <v>0</v>
      </c>
      <c r="O65">
        <f>(I65*21)/100</f>
        <v>0</v>
      </c>
      <c r="P65" t="s">
        <v>12</v>
      </c>
    </row>
    <row r="66" spans="1:16" ht="12.5" x14ac:dyDescent="0.25">
      <c r="A66" s="21" t="s">
        <v>39</v>
      </c>
      <c r="E66" s="22" t="s">
        <v>36</v>
      </c>
    </row>
    <row r="67" spans="1:16" ht="65" x14ac:dyDescent="0.25">
      <c r="A67" s="23" t="s">
        <v>40</v>
      </c>
      <c r="E67" s="24" t="s">
        <v>102</v>
      </c>
    </row>
    <row r="68" spans="1:16" ht="37.5" x14ac:dyDescent="0.25">
      <c r="A68" t="s">
        <v>42</v>
      </c>
      <c r="E68" s="22" t="s">
        <v>103</v>
      </c>
    </row>
    <row r="69" spans="1:16" ht="12.5" x14ac:dyDescent="0.25">
      <c r="A69" s="12" t="s">
        <v>34</v>
      </c>
      <c r="B69" s="16" t="s">
        <v>104</v>
      </c>
      <c r="C69" s="16" t="s">
        <v>105</v>
      </c>
      <c r="D69" s="12" t="s">
        <v>36</v>
      </c>
      <c r="E69" s="17" t="s">
        <v>106</v>
      </c>
      <c r="F69" s="18" t="s">
        <v>96</v>
      </c>
      <c r="G69" s="19">
        <v>30</v>
      </c>
      <c r="H69" s="20"/>
      <c r="I69" s="20">
        <f>ROUND(ROUND(H69,2)*ROUND(G69,3),2)</f>
        <v>0</v>
      </c>
      <c r="O69">
        <f>(I69*21)/100</f>
        <v>0</v>
      </c>
      <c r="P69" t="s">
        <v>12</v>
      </c>
    </row>
    <row r="70" spans="1:16" ht="12.5" x14ac:dyDescent="0.25">
      <c r="A70" s="21" t="s">
        <v>39</v>
      </c>
      <c r="E70" s="22" t="s">
        <v>36</v>
      </c>
    </row>
    <row r="71" spans="1:16" ht="52" x14ac:dyDescent="0.25">
      <c r="A71" s="23" t="s">
        <v>40</v>
      </c>
      <c r="E71" s="24" t="s">
        <v>107</v>
      </c>
    </row>
    <row r="72" spans="1:16" ht="25" x14ac:dyDescent="0.25">
      <c r="A72" t="s">
        <v>42</v>
      </c>
      <c r="E72" s="22" t="s">
        <v>108</v>
      </c>
    </row>
    <row r="73" spans="1:16" ht="12.5" x14ac:dyDescent="0.25">
      <c r="A73" s="12" t="s">
        <v>34</v>
      </c>
      <c r="B73" s="16" t="s">
        <v>109</v>
      </c>
      <c r="C73" s="16" t="s">
        <v>110</v>
      </c>
      <c r="D73" s="12" t="s">
        <v>36</v>
      </c>
      <c r="E73" s="17" t="s">
        <v>111</v>
      </c>
      <c r="F73" s="18" t="s">
        <v>96</v>
      </c>
      <c r="G73" s="19">
        <v>30</v>
      </c>
      <c r="H73" s="20"/>
      <c r="I73" s="20">
        <f>ROUND(ROUND(H73,2)*ROUND(G73,3),2)</f>
        <v>0</v>
      </c>
      <c r="O73">
        <f>(I73*21)/100</f>
        <v>0</v>
      </c>
      <c r="P73" t="s">
        <v>12</v>
      </c>
    </row>
    <row r="74" spans="1:16" ht="12.5" x14ac:dyDescent="0.25">
      <c r="A74" s="21" t="s">
        <v>39</v>
      </c>
      <c r="E74" s="22" t="s">
        <v>36</v>
      </c>
    </row>
    <row r="75" spans="1:16" ht="52" x14ac:dyDescent="0.25">
      <c r="A75" s="23" t="s">
        <v>40</v>
      </c>
      <c r="E75" s="24" t="s">
        <v>107</v>
      </c>
    </row>
    <row r="76" spans="1:16" ht="37.5" x14ac:dyDescent="0.25">
      <c r="A76" t="s">
        <v>42</v>
      </c>
      <c r="E76" s="22" t="s">
        <v>112</v>
      </c>
    </row>
    <row r="77" spans="1:16" ht="12.5" x14ac:dyDescent="0.25">
      <c r="A77" s="12" t="s">
        <v>34</v>
      </c>
      <c r="B77" s="16" t="s">
        <v>113</v>
      </c>
      <c r="C77" s="16" t="s">
        <v>114</v>
      </c>
      <c r="D77" s="12" t="s">
        <v>36</v>
      </c>
      <c r="E77" s="17" t="s">
        <v>115</v>
      </c>
      <c r="F77" s="18" t="s">
        <v>38</v>
      </c>
      <c r="G77" s="19">
        <v>0.3</v>
      </c>
      <c r="H77" s="20"/>
      <c r="I77" s="20">
        <f>ROUND(ROUND(H77,2)*ROUND(G77,3),2)</f>
        <v>0</v>
      </c>
      <c r="O77">
        <f>(I77*21)/100</f>
        <v>0</v>
      </c>
      <c r="P77" t="s">
        <v>12</v>
      </c>
    </row>
    <row r="78" spans="1:16" ht="12.5" x14ac:dyDescent="0.25">
      <c r="A78" s="21" t="s">
        <v>39</v>
      </c>
      <c r="E78" s="22" t="s">
        <v>36</v>
      </c>
    </row>
    <row r="79" spans="1:16" ht="52" x14ac:dyDescent="0.25">
      <c r="A79" s="23" t="s">
        <v>40</v>
      </c>
      <c r="E79" s="24" t="s">
        <v>116</v>
      </c>
    </row>
    <row r="80" spans="1:16" ht="37.5" x14ac:dyDescent="0.25">
      <c r="A80" t="s">
        <v>42</v>
      </c>
      <c r="E80" s="22" t="s">
        <v>117</v>
      </c>
    </row>
    <row r="81" spans="1:18" ht="12.5" x14ac:dyDescent="0.25">
      <c r="A81" s="12" t="s">
        <v>34</v>
      </c>
      <c r="B81" s="16" t="s">
        <v>118</v>
      </c>
      <c r="C81" s="16" t="s">
        <v>119</v>
      </c>
      <c r="D81" s="12" t="s">
        <v>36</v>
      </c>
      <c r="E81" s="17" t="s">
        <v>120</v>
      </c>
      <c r="F81" s="18" t="s">
        <v>96</v>
      </c>
      <c r="G81" s="19">
        <v>175</v>
      </c>
      <c r="H81" s="20"/>
      <c r="I81" s="20">
        <f>ROUND(ROUND(H81,2)*ROUND(G81,3),2)</f>
        <v>0</v>
      </c>
      <c r="O81">
        <f>(I81*21)/100</f>
        <v>0</v>
      </c>
      <c r="P81" t="s">
        <v>12</v>
      </c>
    </row>
    <row r="82" spans="1:18" ht="12.5" x14ac:dyDescent="0.25">
      <c r="A82" s="21" t="s">
        <v>39</v>
      </c>
      <c r="E82" s="22" t="s">
        <v>36</v>
      </c>
    </row>
    <row r="83" spans="1:18" ht="65" x14ac:dyDescent="0.25">
      <c r="A83" s="23" t="s">
        <v>40</v>
      </c>
      <c r="E83" s="24" t="s">
        <v>121</v>
      </c>
    </row>
    <row r="84" spans="1:18" ht="37.5" x14ac:dyDescent="0.25">
      <c r="A84" t="s">
        <v>42</v>
      </c>
      <c r="E84" s="22" t="s">
        <v>122</v>
      </c>
    </row>
    <row r="85" spans="1:18" ht="25" x14ac:dyDescent="0.25">
      <c r="A85" s="12" t="s">
        <v>34</v>
      </c>
      <c r="B85" s="16" t="s">
        <v>123</v>
      </c>
      <c r="C85" s="16" t="s">
        <v>124</v>
      </c>
      <c r="D85" s="12" t="s">
        <v>36</v>
      </c>
      <c r="E85" s="17" t="s">
        <v>125</v>
      </c>
      <c r="F85" s="18" t="s">
        <v>38</v>
      </c>
      <c r="G85" s="19">
        <v>1.5</v>
      </c>
      <c r="H85" s="20"/>
      <c r="I85" s="20">
        <f>ROUND(ROUND(H85,2)*ROUND(G85,3),2)</f>
        <v>0</v>
      </c>
      <c r="O85">
        <f>(I85*21)/100</f>
        <v>0</v>
      </c>
      <c r="P85" t="s">
        <v>12</v>
      </c>
    </row>
    <row r="86" spans="1:18" ht="12.5" x14ac:dyDescent="0.25">
      <c r="A86" s="21" t="s">
        <v>39</v>
      </c>
      <c r="E86" s="22" t="s">
        <v>36</v>
      </c>
    </row>
    <row r="87" spans="1:18" ht="65" x14ac:dyDescent="0.25">
      <c r="A87" s="23" t="s">
        <v>40</v>
      </c>
      <c r="E87" s="24" t="s">
        <v>126</v>
      </c>
    </row>
    <row r="88" spans="1:18" ht="12.5" x14ac:dyDescent="0.25">
      <c r="A88" t="s">
        <v>42</v>
      </c>
      <c r="E88" s="22" t="s">
        <v>127</v>
      </c>
    </row>
    <row r="89" spans="1:18" ht="12.75" customHeight="1" x14ac:dyDescent="0.3">
      <c r="A89" s="5" t="s">
        <v>32</v>
      </c>
      <c r="B89" s="5"/>
      <c r="C89" s="25" t="s">
        <v>123</v>
      </c>
      <c r="D89" s="5"/>
      <c r="E89" s="14" t="s">
        <v>128</v>
      </c>
      <c r="F89" s="5"/>
      <c r="G89" s="5"/>
      <c r="H89" s="5"/>
      <c r="I89" s="26">
        <f>0+Q89</f>
        <v>0</v>
      </c>
      <c r="O89">
        <f>0+R89</f>
        <v>0</v>
      </c>
      <c r="Q89">
        <f>0+I90</f>
        <v>0</v>
      </c>
      <c r="R89">
        <f>0+O90</f>
        <v>0</v>
      </c>
    </row>
    <row r="90" spans="1:18" ht="12.5" x14ac:dyDescent="0.25">
      <c r="A90" s="12" t="s">
        <v>34</v>
      </c>
      <c r="B90" s="16" t="s">
        <v>129</v>
      </c>
      <c r="C90" s="16" t="s">
        <v>130</v>
      </c>
      <c r="D90" s="12" t="s">
        <v>36</v>
      </c>
      <c r="E90" s="17" t="s">
        <v>131</v>
      </c>
      <c r="F90" s="18" t="s">
        <v>96</v>
      </c>
      <c r="G90" s="19">
        <v>200</v>
      </c>
      <c r="H90" s="20"/>
      <c r="I90" s="20">
        <f>ROUND(ROUND(H90,2)*ROUND(G90,3),2)</f>
        <v>0</v>
      </c>
      <c r="O90">
        <f>(I90*21)/100</f>
        <v>0</v>
      </c>
      <c r="P90" t="s">
        <v>12</v>
      </c>
    </row>
    <row r="91" spans="1:18" ht="12.5" x14ac:dyDescent="0.25">
      <c r="A91" s="21" t="s">
        <v>39</v>
      </c>
      <c r="E91" s="22" t="s">
        <v>36</v>
      </c>
    </row>
    <row r="92" spans="1:18" ht="39" x14ac:dyDescent="0.25">
      <c r="A92" s="23" t="s">
        <v>40</v>
      </c>
      <c r="E92" s="24" t="s">
        <v>132</v>
      </c>
    </row>
    <row r="93" spans="1:18" ht="100" x14ac:dyDescent="0.25">
      <c r="A93" t="s">
        <v>42</v>
      </c>
      <c r="E93" s="22" t="s">
        <v>133</v>
      </c>
    </row>
    <row r="94" spans="1:18" ht="12.75" customHeight="1" x14ac:dyDescent="0.3">
      <c r="A94" s="5" t="s">
        <v>32</v>
      </c>
      <c r="B94" s="5"/>
      <c r="C94" s="25" t="s">
        <v>134</v>
      </c>
      <c r="D94" s="5"/>
      <c r="E94" s="14" t="s">
        <v>135</v>
      </c>
      <c r="F94" s="5"/>
      <c r="G94" s="5"/>
      <c r="H94" s="5"/>
      <c r="I94" s="26">
        <f>0+Q94</f>
        <v>0</v>
      </c>
      <c r="O94">
        <f>0+R94</f>
        <v>0</v>
      </c>
      <c r="Q94">
        <f>0+I95</f>
        <v>0</v>
      </c>
      <c r="R94">
        <f>0+O95</f>
        <v>0</v>
      </c>
    </row>
    <row r="95" spans="1:18" ht="12.5" x14ac:dyDescent="0.25">
      <c r="A95" s="12" t="s">
        <v>34</v>
      </c>
      <c r="B95" s="16" t="s">
        <v>136</v>
      </c>
      <c r="C95" s="16" t="s">
        <v>137</v>
      </c>
      <c r="D95" s="12" t="s">
        <v>36</v>
      </c>
      <c r="E95" s="17" t="s">
        <v>138</v>
      </c>
      <c r="F95" s="18" t="s">
        <v>38</v>
      </c>
      <c r="G95" s="19">
        <v>7.3</v>
      </c>
      <c r="H95" s="20"/>
      <c r="I95" s="20">
        <f>ROUND(ROUND(H95,2)*ROUND(G95,3),2)</f>
        <v>0</v>
      </c>
      <c r="O95">
        <f>(I95*21)/100</f>
        <v>0</v>
      </c>
      <c r="P95" t="s">
        <v>12</v>
      </c>
    </row>
    <row r="96" spans="1:18" ht="12.5" x14ac:dyDescent="0.25">
      <c r="A96" s="21" t="s">
        <v>39</v>
      </c>
      <c r="E96" s="22" t="s">
        <v>36</v>
      </c>
    </row>
    <row r="97" spans="1:18" ht="104" x14ac:dyDescent="0.25">
      <c r="A97" s="23" t="s">
        <v>40</v>
      </c>
      <c r="E97" s="24" t="s">
        <v>139</v>
      </c>
    </row>
    <row r="98" spans="1:18" ht="350" x14ac:dyDescent="0.25">
      <c r="A98" t="s">
        <v>42</v>
      </c>
      <c r="E98" s="22" t="s">
        <v>140</v>
      </c>
    </row>
    <row r="99" spans="1:18" ht="12.75" customHeight="1" x14ac:dyDescent="0.3">
      <c r="A99" s="5" t="s">
        <v>32</v>
      </c>
      <c r="B99" s="5"/>
      <c r="C99" s="25" t="s">
        <v>141</v>
      </c>
      <c r="D99" s="5"/>
      <c r="E99" s="14" t="s">
        <v>142</v>
      </c>
      <c r="F99" s="5"/>
      <c r="G99" s="5"/>
      <c r="H99" s="5"/>
      <c r="I99" s="26">
        <f>0+Q99</f>
        <v>0</v>
      </c>
      <c r="O99">
        <f>0+R99</f>
        <v>0</v>
      </c>
      <c r="Q99">
        <f>0+I100+I104+I108+I112+I116+I120+I124+I128+I132</f>
        <v>0</v>
      </c>
      <c r="R99">
        <f>0+O100+O104+O108+O112+O116+O120+O124+O128+O132</f>
        <v>0</v>
      </c>
    </row>
    <row r="100" spans="1:18" ht="12.5" x14ac:dyDescent="0.25">
      <c r="A100" s="12" t="s">
        <v>34</v>
      </c>
      <c r="B100" s="16" t="s">
        <v>143</v>
      </c>
      <c r="C100" s="16" t="s">
        <v>144</v>
      </c>
      <c r="D100" s="12" t="s">
        <v>36</v>
      </c>
      <c r="E100" s="17" t="s">
        <v>145</v>
      </c>
      <c r="F100" s="18" t="s">
        <v>38</v>
      </c>
      <c r="G100" s="19">
        <v>149.55000000000001</v>
      </c>
      <c r="H100" s="20"/>
      <c r="I100" s="20">
        <f>ROUND(ROUND(H100,2)*ROUND(G100,3),2)</f>
        <v>0</v>
      </c>
      <c r="O100">
        <f>(I100*21)/100</f>
        <v>0</v>
      </c>
      <c r="P100" t="s">
        <v>12</v>
      </c>
    </row>
    <row r="101" spans="1:18" ht="12.5" x14ac:dyDescent="0.25">
      <c r="A101" s="21" t="s">
        <v>39</v>
      </c>
      <c r="E101" s="22" t="s">
        <v>36</v>
      </c>
    </row>
    <row r="102" spans="1:18" ht="221" x14ac:dyDescent="0.25">
      <c r="A102" s="23" t="s">
        <v>40</v>
      </c>
      <c r="E102" s="24" t="s">
        <v>146</v>
      </c>
    </row>
    <row r="103" spans="1:18" ht="50" x14ac:dyDescent="0.25">
      <c r="A103" t="s">
        <v>42</v>
      </c>
      <c r="E103" s="22" t="s">
        <v>147</v>
      </c>
    </row>
    <row r="104" spans="1:18" ht="12.5" x14ac:dyDescent="0.25">
      <c r="A104" s="12" t="s">
        <v>34</v>
      </c>
      <c r="B104" s="16" t="s">
        <v>148</v>
      </c>
      <c r="C104" s="16" t="s">
        <v>149</v>
      </c>
      <c r="D104" s="12" t="s">
        <v>36</v>
      </c>
      <c r="E104" s="17" t="s">
        <v>150</v>
      </c>
      <c r="F104" s="18" t="s">
        <v>96</v>
      </c>
      <c r="G104" s="19">
        <v>181.9</v>
      </c>
      <c r="H104" s="20"/>
      <c r="I104" s="20">
        <f>ROUND(ROUND(H104,2)*ROUND(G104,3),2)</f>
        <v>0</v>
      </c>
      <c r="O104">
        <f>(I104*21)/100</f>
        <v>0</v>
      </c>
      <c r="P104" t="s">
        <v>12</v>
      </c>
    </row>
    <row r="105" spans="1:18" ht="12.5" x14ac:dyDescent="0.25">
      <c r="A105" s="21" t="s">
        <v>39</v>
      </c>
      <c r="E105" s="22" t="s">
        <v>36</v>
      </c>
    </row>
    <row r="106" spans="1:18" ht="65" x14ac:dyDescent="0.25">
      <c r="A106" s="23" t="s">
        <v>40</v>
      </c>
      <c r="E106" s="24" t="s">
        <v>151</v>
      </c>
    </row>
    <row r="107" spans="1:18" ht="50" x14ac:dyDescent="0.25">
      <c r="A107" t="s">
        <v>42</v>
      </c>
      <c r="E107" s="22" t="s">
        <v>152</v>
      </c>
    </row>
    <row r="108" spans="1:18" ht="12.5" x14ac:dyDescent="0.25">
      <c r="A108" s="12" t="s">
        <v>34</v>
      </c>
      <c r="B108" s="16" t="s">
        <v>153</v>
      </c>
      <c r="C108" s="16" t="s">
        <v>154</v>
      </c>
      <c r="D108" s="12" t="s">
        <v>36</v>
      </c>
      <c r="E108" s="17" t="s">
        <v>155</v>
      </c>
      <c r="F108" s="18" t="s">
        <v>96</v>
      </c>
      <c r="G108" s="19">
        <v>157.5</v>
      </c>
      <c r="H108" s="20"/>
      <c r="I108" s="20">
        <f>ROUND(ROUND(H108,2)*ROUND(G108,3),2)</f>
        <v>0</v>
      </c>
      <c r="O108">
        <f>(I108*21)/100</f>
        <v>0</v>
      </c>
      <c r="P108" t="s">
        <v>12</v>
      </c>
    </row>
    <row r="109" spans="1:18" ht="12.5" x14ac:dyDescent="0.25">
      <c r="A109" s="21" t="s">
        <v>39</v>
      </c>
      <c r="E109" s="22" t="s">
        <v>36</v>
      </c>
    </row>
    <row r="110" spans="1:18" ht="65" x14ac:dyDescent="0.25">
      <c r="A110" s="23" t="s">
        <v>40</v>
      </c>
      <c r="E110" s="24" t="s">
        <v>156</v>
      </c>
    </row>
    <row r="111" spans="1:18" ht="50" x14ac:dyDescent="0.25">
      <c r="A111" t="s">
        <v>42</v>
      </c>
      <c r="E111" s="22" t="s">
        <v>152</v>
      </c>
    </row>
    <row r="112" spans="1:18" ht="12.5" x14ac:dyDescent="0.25">
      <c r="A112" s="12" t="s">
        <v>34</v>
      </c>
      <c r="B112" s="16" t="s">
        <v>157</v>
      </c>
      <c r="C112" s="16" t="s">
        <v>158</v>
      </c>
      <c r="D112" s="12" t="s">
        <v>36</v>
      </c>
      <c r="E112" s="17" t="s">
        <v>159</v>
      </c>
      <c r="F112" s="18" t="s">
        <v>96</v>
      </c>
      <c r="G112" s="19">
        <v>150</v>
      </c>
      <c r="H112" s="20"/>
      <c r="I112" s="20">
        <f>ROUND(ROUND(H112,2)*ROUND(G112,3),2)</f>
        <v>0</v>
      </c>
      <c r="O112">
        <f>(I112*21)/100</f>
        <v>0</v>
      </c>
      <c r="P112" t="s">
        <v>12</v>
      </c>
    </row>
    <row r="113" spans="1:16" ht="12.5" x14ac:dyDescent="0.25">
      <c r="A113" s="21" t="s">
        <v>39</v>
      </c>
      <c r="E113" s="22" t="s">
        <v>36</v>
      </c>
    </row>
    <row r="114" spans="1:16" ht="65" x14ac:dyDescent="0.25">
      <c r="A114" s="23" t="s">
        <v>40</v>
      </c>
      <c r="E114" s="24" t="s">
        <v>160</v>
      </c>
    </row>
    <row r="115" spans="1:16" ht="137.5" x14ac:dyDescent="0.25">
      <c r="A115" t="s">
        <v>42</v>
      </c>
      <c r="E115" s="22" t="s">
        <v>161</v>
      </c>
    </row>
    <row r="116" spans="1:16" ht="12.5" x14ac:dyDescent="0.25">
      <c r="A116" s="12" t="s">
        <v>34</v>
      </c>
      <c r="B116" s="16" t="s">
        <v>162</v>
      </c>
      <c r="C116" s="16" t="s">
        <v>163</v>
      </c>
      <c r="D116" s="12" t="s">
        <v>36</v>
      </c>
      <c r="E116" s="17" t="s">
        <v>164</v>
      </c>
      <c r="F116" s="18" t="s">
        <v>96</v>
      </c>
      <c r="G116" s="19">
        <v>157.5</v>
      </c>
      <c r="H116" s="20"/>
      <c r="I116" s="20">
        <f>ROUND(ROUND(H116,2)*ROUND(G116,3),2)</f>
        <v>0</v>
      </c>
      <c r="O116">
        <f>(I116*21)/100</f>
        <v>0</v>
      </c>
      <c r="P116" t="s">
        <v>12</v>
      </c>
    </row>
    <row r="117" spans="1:16" ht="12.5" x14ac:dyDescent="0.25">
      <c r="A117" s="21" t="s">
        <v>39</v>
      </c>
      <c r="E117" s="22" t="s">
        <v>36</v>
      </c>
    </row>
    <row r="118" spans="1:16" ht="65" x14ac:dyDescent="0.25">
      <c r="A118" s="23" t="s">
        <v>40</v>
      </c>
      <c r="E118" s="24" t="s">
        <v>165</v>
      </c>
    </row>
    <row r="119" spans="1:16" ht="137.5" x14ac:dyDescent="0.25">
      <c r="A119" t="s">
        <v>42</v>
      </c>
      <c r="E119" s="22" t="s">
        <v>161</v>
      </c>
    </row>
    <row r="120" spans="1:16" ht="12.5" x14ac:dyDescent="0.25">
      <c r="A120" s="12" t="s">
        <v>34</v>
      </c>
      <c r="B120" s="16" t="s">
        <v>166</v>
      </c>
      <c r="C120" s="16" t="s">
        <v>167</v>
      </c>
      <c r="D120" s="12" t="s">
        <v>36</v>
      </c>
      <c r="E120" s="17" t="s">
        <v>168</v>
      </c>
      <c r="F120" s="18" t="s">
        <v>96</v>
      </c>
      <c r="G120" s="19">
        <v>181.9</v>
      </c>
      <c r="H120" s="20"/>
      <c r="I120" s="20">
        <f>ROUND(ROUND(H120,2)*ROUND(G120,3),2)</f>
        <v>0</v>
      </c>
      <c r="O120">
        <f>(I120*21)/100</f>
        <v>0</v>
      </c>
      <c r="P120" t="s">
        <v>12</v>
      </c>
    </row>
    <row r="121" spans="1:16" ht="12.5" x14ac:dyDescent="0.25">
      <c r="A121" s="21" t="s">
        <v>39</v>
      </c>
      <c r="E121" s="22" t="s">
        <v>36</v>
      </c>
    </row>
    <row r="122" spans="1:16" ht="65" x14ac:dyDescent="0.25">
      <c r="A122" s="23" t="s">
        <v>40</v>
      </c>
      <c r="E122" s="24" t="s">
        <v>169</v>
      </c>
    </row>
    <row r="123" spans="1:16" ht="25" x14ac:dyDescent="0.25">
      <c r="A123" t="s">
        <v>42</v>
      </c>
      <c r="E123" s="22" t="s">
        <v>170</v>
      </c>
    </row>
    <row r="124" spans="1:16" ht="12.5" x14ac:dyDescent="0.25">
      <c r="A124" s="12" t="s">
        <v>34</v>
      </c>
      <c r="B124" s="16" t="s">
        <v>171</v>
      </c>
      <c r="C124" s="16" t="s">
        <v>172</v>
      </c>
      <c r="D124" s="12" t="s">
        <v>36</v>
      </c>
      <c r="E124" s="17" t="s">
        <v>173</v>
      </c>
      <c r="F124" s="18" t="s">
        <v>96</v>
      </c>
      <c r="G124" s="19">
        <v>70.400000000000006</v>
      </c>
      <c r="H124" s="20"/>
      <c r="I124" s="20">
        <f>ROUND(ROUND(H124,2)*ROUND(G124,3),2)</f>
        <v>0</v>
      </c>
      <c r="O124">
        <f>(I124*21)/100</f>
        <v>0</v>
      </c>
      <c r="P124" t="s">
        <v>12</v>
      </c>
    </row>
    <row r="125" spans="1:16" ht="12.5" x14ac:dyDescent="0.25">
      <c r="A125" s="21" t="s">
        <v>39</v>
      </c>
      <c r="E125" s="22" t="s">
        <v>36</v>
      </c>
    </row>
    <row r="126" spans="1:16" ht="65" x14ac:dyDescent="0.25">
      <c r="A126" s="23" t="s">
        <v>40</v>
      </c>
      <c r="E126" s="24" t="s">
        <v>174</v>
      </c>
    </row>
    <row r="127" spans="1:16" ht="137.5" x14ac:dyDescent="0.25">
      <c r="A127" t="s">
        <v>42</v>
      </c>
      <c r="E127" s="22" t="s">
        <v>175</v>
      </c>
    </row>
    <row r="128" spans="1:16" ht="12.5" x14ac:dyDescent="0.25">
      <c r="A128" s="12" t="s">
        <v>34</v>
      </c>
      <c r="B128" s="16" t="s">
        <v>176</v>
      </c>
      <c r="C128" s="16" t="s">
        <v>177</v>
      </c>
      <c r="D128" s="12" t="s">
        <v>36</v>
      </c>
      <c r="E128" s="17" t="s">
        <v>178</v>
      </c>
      <c r="F128" s="18" t="s">
        <v>96</v>
      </c>
      <c r="G128" s="19">
        <v>175</v>
      </c>
      <c r="H128" s="20"/>
      <c r="I128" s="20">
        <f>ROUND(ROUND(H128,2)*ROUND(G128,3),2)</f>
        <v>0</v>
      </c>
      <c r="O128">
        <f>(I128*21)/100</f>
        <v>0</v>
      </c>
      <c r="P128" t="s">
        <v>12</v>
      </c>
    </row>
    <row r="129" spans="1:18" ht="12.5" x14ac:dyDescent="0.25">
      <c r="A129" s="21" t="s">
        <v>39</v>
      </c>
      <c r="E129" s="22" t="s">
        <v>36</v>
      </c>
    </row>
    <row r="130" spans="1:18" ht="52" x14ac:dyDescent="0.25">
      <c r="A130" s="23" t="s">
        <v>40</v>
      </c>
      <c r="E130" s="24" t="s">
        <v>179</v>
      </c>
    </row>
    <row r="131" spans="1:18" ht="137.5" x14ac:dyDescent="0.25">
      <c r="A131" t="s">
        <v>42</v>
      </c>
      <c r="E131" s="22" t="s">
        <v>180</v>
      </c>
    </row>
    <row r="132" spans="1:18" ht="12.5" x14ac:dyDescent="0.25">
      <c r="A132" s="12" t="s">
        <v>34</v>
      </c>
      <c r="B132" s="16" t="s">
        <v>181</v>
      </c>
      <c r="C132" s="16" t="s">
        <v>182</v>
      </c>
      <c r="D132" s="12" t="s">
        <v>36</v>
      </c>
      <c r="E132" s="17" t="s">
        <v>183</v>
      </c>
      <c r="F132" s="18" t="s">
        <v>184</v>
      </c>
      <c r="G132" s="19">
        <v>36</v>
      </c>
      <c r="H132" s="20"/>
      <c r="I132" s="20">
        <f>ROUND(ROUND(H132,2)*ROUND(G132,3),2)</f>
        <v>0</v>
      </c>
      <c r="O132">
        <f>(I132*21)/100</f>
        <v>0</v>
      </c>
      <c r="P132" t="s">
        <v>12</v>
      </c>
    </row>
    <row r="133" spans="1:18" ht="12.5" x14ac:dyDescent="0.25">
      <c r="A133" s="21" t="s">
        <v>39</v>
      </c>
      <c r="E133" s="22" t="s">
        <v>36</v>
      </c>
    </row>
    <row r="134" spans="1:18" ht="78" x14ac:dyDescent="0.25">
      <c r="A134" s="23" t="s">
        <v>40</v>
      </c>
      <c r="E134" s="24" t="s">
        <v>185</v>
      </c>
    </row>
    <row r="135" spans="1:18" ht="37.5" x14ac:dyDescent="0.25">
      <c r="A135" t="s">
        <v>42</v>
      </c>
      <c r="E135" s="22" t="s">
        <v>186</v>
      </c>
    </row>
    <row r="136" spans="1:18" ht="12.75" customHeight="1" x14ac:dyDescent="0.3">
      <c r="A136" s="5" t="s">
        <v>32</v>
      </c>
      <c r="B136" s="5"/>
      <c r="C136" s="25" t="s">
        <v>187</v>
      </c>
      <c r="D136" s="5"/>
      <c r="E136" s="14" t="s">
        <v>188</v>
      </c>
      <c r="F136" s="5"/>
      <c r="G136" s="5"/>
      <c r="H136" s="5"/>
      <c r="I136" s="26">
        <f>0+Q136</f>
        <v>0</v>
      </c>
      <c r="O136">
        <f>0+R136</f>
        <v>0</v>
      </c>
      <c r="Q136">
        <f>0+I137+I141</f>
        <v>0</v>
      </c>
      <c r="R136">
        <f>0+O137+O141</f>
        <v>0</v>
      </c>
    </row>
    <row r="137" spans="1:18" ht="12.5" x14ac:dyDescent="0.25">
      <c r="A137" s="12" t="s">
        <v>34</v>
      </c>
      <c r="B137" s="16" t="s">
        <v>189</v>
      </c>
      <c r="C137" s="16" t="s">
        <v>190</v>
      </c>
      <c r="D137" s="12" t="s">
        <v>36</v>
      </c>
      <c r="E137" s="17" t="s">
        <v>191</v>
      </c>
      <c r="F137" s="18" t="s">
        <v>38</v>
      </c>
      <c r="G137" s="19">
        <v>5.5</v>
      </c>
      <c r="H137" s="20"/>
      <c r="I137" s="20">
        <f>ROUND(ROUND(H137,2)*ROUND(G137,3),2)</f>
        <v>0</v>
      </c>
      <c r="O137">
        <f>(I137*21)/100</f>
        <v>0</v>
      </c>
      <c r="P137" t="s">
        <v>12</v>
      </c>
    </row>
    <row r="138" spans="1:18" ht="12.5" x14ac:dyDescent="0.25">
      <c r="A138" s="21" t="s">
        <v>39</v>
      </c>
      <c r="E138" s="22" t="s">
        <v>36</v>
      </c>
    </row>
    <row r="139" spans="1:18" ht="65" x14ac:dyDescent="0.25">
      <c r="A139" s="23" t="s">
        <v>40</v>
      </c>
      <c r="E139" s="24" t="s">
        <v>192</v>
      </c>
    </row>
    <row r="140" spans="1:18" ht="87.5" x14ac:dyDescent="0.25">
      <c r="A140" t="s">
        <v>42</v>
      </c>
      <c r="E140" s="22" t="s">
        <v>193</v>
      </c>
    </row>
    <row r="141" spans="1:18" ht="25" x14ac:dyDescent="0.25">
      <c r="A141" s="12" t="s">
        <v>34</v>
      </c>
      <c r="B141" s="16" t="s">
        <v>194</v>
      </c>
      <c r="C141" s="16" t="s">
        <v>195</v>
      </c>
      <c r="D141" s="12" t="s">
        <v>36</v>
      </c>
      <c r="E141" s="17" t="s">
        <v>196</v>
      </c>
      <c r="F141" s="18" t="s">
        <v>184</v>
      </c>
      <c r="G141" s="19">
        <v>16</v>
      </c>
      <c r="H141" s="20"/>
      <c r="I141" s="20">
        <f>ROUND(ROUND(H141,2)*ROUND(G141,3),2)</f>
        <v>0</v>
      </c>
      <c r="O141">
        <f>(I141*21)/100</f>
        <v>0</v>
      </c>
      <c r="P141" t="s">
        <v>12</v>
      </c>
    </row>
    <row r="142" spans="1:18" ht="12.5" x14ac:dyDescent="0.25">
      <c r="A142" s="21" t="s">
        <v>39</v>
      </c>
      <c r="E142" s="22" t="s">
        <v>36</v>
      </c>
    </row>
    <row r="143" spans="1:18" ht="65" x14ac:dyDescent="0.25">
      <c r="A143" s="23" t="s">
        <v>40</v>
      </c>
      <c r="E143" s="24" t="s">
        <v>197</v>
      </c>
    </row>
    <row r="144" spans="1:18" ht="112.5" x14ac:dyDescent="0.25">
      <c r="A144" t="s">
        <v>42</v>
      </c>
      <c r="E144" s="22" t="s">
        <v>198</v>
      </c>
    </row>
    <row r="145" spans="1:18" ht="12.75" customHeight="1" x14ac:dyDescent="0.3">
      <c r="A145" s="5" t="s">
        <v>32</v>
      </c>
      <c r="B145" s="5"/>
      <c r="C145" s="25" t="s">
        <v>199</v>
      </c>
      <c r="D145" s="5"/>
      <c r="E145" s="14" t="s">
        <v>200</v>
      </c>
      <c r="F145" s="5"/>
      <c r="G145" s="5"/>
      <c r="H145" s="5"/>
      <c r="I145" s="26">
        <f>0+Q145</f>
        <v>0</v>
      </c>
      <c r="O145">
        <f>0+R145</f>
        <v>0</v>
      </c>
      <c r="Q145">
        <f>0+I146+I150</f>
        <v>0</v>
      </c>
      <c r="R145">
        <f>0+O146+O150</f>
        <v>0</v>
      </c>
    </row>
    <row r="146" spans="1:18" ht="12.5" x14ac:dyDescent="0.25">
      <c r="A146" s="12" t="s">
        <v>34</v>
      </c>
      <c r="B146" s="16" t="s">
        <v>201</v>
      </c>
      <c r="C146" s="16" t="s">
        <v>202</v>
      </c>
      <c r="D146" s="12" t="s">
        <v>36</v>
      </c>
      <c r="E146" s="17" t="s">
        <v>203</v>
      </c>
      <c r="F146" s="18" t="s">
        <v>204</v>
      </c>
      <c r="G146" s="19">
        <v>7</v>
      </c>
      <c r="H146" s="20"/>
      <c r="I146" s="20">
        <f>ROUND(ROUND(H146,2)*ROUND(G146,3),2)</f>
        <v>0</v>
      </c>
      <c r="O146">
        <f>(I146*21)/100</f>
        <v>0</v>
      </c>
      <c r="P146" t="s">
        <v>12</v>
      </c>
    </row>
    <row r="147" spans="1:18" ht="12.5" x14ac:dyDescent="0.25">
      <c r="A147" s="21" t="s">
        <v>39</v>
      </c>
      <c r="E147" s="22" t="s">
        <v>36</v>
      </c>
    </row>
    <row r="148" spans="1:18" ht="65" x14ac:dyDescent="0.25">
      <c r="A148" s="23" t="s">
        <v>40</v>
      </c>
      <c r="E148" s="24" t="s">
        <v>205</v>
      </c>
    </row>
    <row r="149" spans="1:18" ht="250" x14ac:dyDescent="0.25">
      <c r="A149" t="s">
        <v>42</v>
      </c>
      <c r="E149" s="22" t="s">
        <v>206</v>
      </c>
    </row>
    <row r="150" spans="1:18" ht="12.5" x14ac:dyDescent="0.25">
      <c r="A150" s="12" t="s">
        <v>34</v>
      </c>
      <c r="B150" s="16" t="s">
        <v>207</v>
      </c>
      <c r="C150" s="16" t="s">
        <v>208</v>
      </c>
      <c r="D150" s="12" t="s">
        <v>36</v>
      </c>
      <c r="E150" s="17" t="s">
        <v>209</v>
      </c>
      <c r="F150" s="18" t="s">
        <v>210</v>
      </c>
      <c r="G150" s="19">
        <v>1</v>
      </c>
      <c r="H150" s="20"/>
      <c r="I150" s="20">
        <f>ROUND(ROUND(H150,2)*ROUND(G150,3),2)</f>
        <v>0</v>
      </c>
      <c r="O150">
        <f>(I150*21)/100</f>
        <v>0</v>
      </c>
      <c r="P150" t="s">
        <v>12</v>
      </c>
    </row>
    <row r="151" spans="1:18" ht="12.5" x14ac:dyDescent="0.25">
      <c r="A151" s="21" t="s">
        <v>39</v>
      </c>
      <c r="E151" s="22" t="s">
        <v>36</v>
      </c>
    </row>
    <row r="152" spans="1:18" ht="78" x14ac:dyDescent="0.25">
      <c r="A152" s="23" t="s">
        <v>40</v>
      </c>
      <c r="E152" s="24" t="s">
        <v>211</v>
      </c>
    </row>
    <row r="153" spans="1:18" ht="237.5" x14ac:dyDescent="0.25">
      <c r="A153" t="s">
        <v>42</v>
      </c>
      <c r="E153" s="22" t="s">
        <v>212</v>
      </c>
    </row>
    <row r="154" spans="1:18" ht="12.75" customHeight="1" x14ac:dyDescent="0.3">
      <c r="A154" s="5" t="s">
        <v>32</v>
      </c>
      <c r="B154" s="5"/>
      <c r="C154" s="25" t="s">
        <v>213</v>
      </c>
      <c r="D154" s="5"/>
      <c r="E154" s="14" t="s">
        <v>214</v>
      </c>
      <c r="F154" s="5"/>
      <c r="G154" s="5"/>
      <c r="H154" s="5"/>
      <c r="I154" s="26">
        <f>0+Q154</f>
        <v>0</v>
      </c>
      <c r="O154">
        <f>0+R154</f>
        <v>0</v>
      </c>
      <c r="Q154">
        <f>0+I155+I159+I163+I167+I171+I175+I179+I183</f>
        <v>0</v>
      </c>
      <c r="R154">
        <f>0+O155+O159+O163+O167+O171+O175+O179+O183</f>
        <v>0</v>
      </c>
    </row>
    <row r="155" spans="1:18" ht="25" x14ac:dyDescent="0.25">
      <c r="A155" s="12" t="s">
        <v>34</v>
      </c>
      <c r="B155" s="16" t="s">
        <v>215</v>
      </c>
      <c r="C155" s="16" t="s">
        <v>216</v>
      </c>
      <c r="D155" s="12" t="s">
        <v>36</v>
      </c>
      <c r="E155" s="17" t="s">
        <v>217</v>
      </c>
      <c r="F155" s="18" t="s">
        <v>218</v>
      </c>
      <c r="G155" s="19">
        <v>8</v>
      </c>
      <c r="H155" s="20"/>
      <c r="I155" s="20">
        <f>ROUND(ROUND(H155,2)*ROUND(G155,3),2)</f>
        <v>0</v>
      </c>
      <c r="O155">
        <f>(I155*21)/100</f>
        <v>0</v>
      </c>
      <c r="P155" t="s">
        <v>12</v>
      </c>
    </row>
    <row r="156" spans="1:18" ht="12.5" x14ac:dyDescent="0.25">
      <c r="A156" s="21" t="s">
        <v>39</v>
      </c>
      <c r="E156" s="22" t="s">
        <v>36</v>
      </c>
    </row>
    <row r="157" spans="1:18" ht="117" x14ac:dyDescent="0.25">
      <c r="A157" s="23" t="s">
        <v>40</v>
      </c>
      <c r="E157" s="24" t="s">
        <v>219</v>
      </c>
    </row>
    <row r="158" spans="1:18" ht="25" x14ac:dyDescent="0.25">
      <c r="A158" t="s">
        <v>42</v>
      </c>
      <c r="E158" s="22" t="s">
        <v>220</v>
      </c>
    </row>
    <row r="159" spans="1:18" ht="25" x14ac:dyDescent="0.25">
      <c r="A159" s="12" t="s">
        <v>34</v>
      </c>
      <c r="B159" s="16" t="s">
        <v>221</v>
      </c>
      <c r="C159" s="16" t="s">
        <v>222</v>
      </c>
      <c r="D159" s="12" t="s">
        <v>36</v>
      </c>
      <c r="E159" s="17" t="s">
        <v>223</v>
      </c>
      <c r="F159" s="18" t="s">
        <v>218</v>
      </c>
      <c r="G159" s="19">
        <v>6</v>
      </c>
      <c r="H159" s="20"/>
      <c r="I159" s="20">
        <f>ROUND(ROUND(H159,2)*ROUND(G159,3),2)</f>
        <v>0</v>
      </c>
      <c r="O159">
        <f>(I159*21)/100</f>
        <v>0</v>
      </c>
      <c r="P159" t="s">
        <v>12</v>
      </c>
    </row>
    <row r="160" spans="1:18" ht="12.5" x14ac:dyDescent="0.25">
      <c r="A160" s="21" t="s">
        <v>39</v>
      </c>
      <c r="E160" s="22" t="s">
        <v>36</v>
      </c>
    </row>
    <row r="161" spans="1:16" ht="78" x14ac:dyDescent="0.25">
      <c r="A161" s="23" t="s">
        <v>40</v>
      </c>
      <c r="E161" s="24" t="s">
        <v>224</v>
      </c>
    </row>
    <row r="162" spans="1:16" ht="25" x14ac:dyDescent="0.25">
      <c r="A162" t="s">
        <v>42</v>
      </c>
      <c r="E162" s="22" t="s">
        <v>225</v>
      </c>
    </row>
    <row r="163" spans="1:16" ht="12.5" x14ac:dyDescent="0.25">
      <c r="A163" s="12" t="s">
        <v>34</v>
      </c>
      <c r="B163" s="16" t="s">
        <v>226</v>
      </c>
      <c r="C163" s="16" t="s">
        <v>227</v>
      </c>
      <c r="D163" s="12" t="s">
        <v>36</v>
      </c>
      <c r="E163" s="17" t="s">
        <v>228</v>
      </c>
      <c r="F163" s="18" t="s">
        <v>218</v>
      </c>
      <c r="G163" s="19">
        <v>6</v>
      </c>
      <c r="H163" s="20"/>
      <c r="I163" s="20">
        <f>ROUND(ROUND(H163,2)*ROUND(G163,3),2)</f>
        <v>0</v>
      </c>
      <c r="O163">
        <f>(I163*21)/100</f>
        <v>0</v>
      </c>
      <c r="P163" t="s">
        <v>12</v>
      </c>
    </row>
    <row r="164" spans="1:16" ht="12.5" x14ac:dyDescent="0.25">
      <c r="A164" s="21" t="s">
        <v>39</v>
      </c>
      <c r="E164" s="22" t="s">
        <v>36</v>
      </c>
    </row>
    <row r="165" spans="1:16" ht="65" x14ac:dyDescent="0.25">
      <c r="A165" s="23" t="s">
        <v>40</v>
      </c>
      <c r="E165" s="24" t="s">
        <v>229</v>
      </c>
    </row>
    <row r="166" spans="1:16" ht="75" x14ac:dyDescent="0.25">
      <c r="A166" t="s">
        <v>42</v>
      </c>
      <c r="E166" s="22" t="s">
        <v>230</v>
      </c>
    </row>
    <row r="167" spans="1:16" ht="12.5" x14ac:dyDescent="0.25">
      <c r="A167" s="12" t="s">
        <v>34</v>
      </c>
      <c r="B167" s="16" t="s">
        <v>231</v>
      </c>
      <c r="C167" s="16" t="s">
        <v>232</v>
      </c>
      <c r="D167" s="12" t="s">
        <v>36</v>
      </c>
      <c r="E167" s="17" t="s">
        <v>233</v>
      </c>
      <c r="F167" s="18" t="s">
        <v>184</v>
      </c>
      <c r="G167" s="19">
        <v>28</v>
      </c>
      <c r="H167" s="20"/>
      <c r="I167" s="20">
        <f>ROUND(ROUND(H167,2)*ROUND(G167,3),2)</f>
        <v>0</v>
      </c>
      <c r="O167">
        <f>(I167*21)/100</f>
        <v>0</v>
      </c>
      <c r="P167" t="s">
        <v>12</v>
      </c>
    </row>
    <row r="168" spans="1:16" ht="12.5" x14ac:dyDescent="0.25">
      <c r="A168" s="21" t="s">
        <v>39</v>
      </c>
      <c r="E168" s="22" t="s">
        <v>36</v>
      </c>
    </row>
    <row r="169" spans="1:16" ht="65" x14ac:dyDescent="0.25">
      <c r="A169" s="23" t="s">
        <v>40</v>
      </c>
      <c r="E169" s="24" t="s">
        <v>234</v>
      </c>
    </row>
    <row r="170" spans="1:16" ht="50" x14ac:dyDescent="0.25">
      <c r="A170" t="s">
        <v>42</v>
      </c>
      <c r="E170" s="22" t="s">
        <v>235</v>
      </c>
    </row>
    <row r="171" spans="1:16" ht="12.5" x14ac:dyDescent="0.25">
      <c r="A171" s="12" t="s">
        <v>34</v>
      </c>
      <c r="B171" s="16" t="s">
        <v>134</v>
      </c>
      <c r="C171" s="16" t="s">
        <v>236</v>
      </c>
      <c r="D171" s="12" t="s">
        <v>36</v>
      </c>
      <c r="E171" s="17" t="s">
        <v>237</v>
      </c>
      <c r="F171" s="18" t="s">
        <v>184</v>
      </c>
      <c r="G171" s="19">
        <v>11</v>
      </c>
      <c r="H171" s="20"/>
      <c r="I171" s="20">
        <f>ROUND(ROUND(H171,2)*ROUND(G171,3),2)</f>
        <v>0</v>
      </c>
      <c r="O171">
        <f>(I171*21)/100</f>
        <v>0</v>
      </c>
      <c r="P171" t="s">
        <v>12</v>
      </c>
    </row>
    <row r="172" spans="1:16" ht="12.5" x14ac:dyDescent="0.25">
      <c r="A172" s="21" t="s">
        <v>39</v>
      </c>
      <c r="E172" s="22" t="s">
        <v>36</v>
      </c>
    </row>
    <row r="173" spans="1:16" ht="65" x14ac:dyDescent="0.25">
      <c r="A173" s="23" t="s">
        <v>40</v>
      </c>
      <c r="E173" s="24" t="s">
        <v>238</v>
      </c>
    </row>
    <row r="174" spans="1:16" ht="50" x14ac:dyDescent="0.25">
      <c r="A174" t="s">
        <v>42</v>
      </c>
      <c r="E174" s="22" t="s">
        <v>235</v>
      </c>
    </row>
    <row r="175" spans="1:16" ht="12.5" x14ac:dyDescent="0.25">
      <c r="A175" s="12" t="s">
        <v>34</v>
      </c>
      <c r="B175" s="16" t="s">
        <v>239</v>
      </c>
      <c r="C175" s="16" t="s">
        <v>240</v>
      </c>
      <c r="D175" s="12" t="s">
        <v>36</v>
      </c>
      <c r="E175" s="17" t="s">
        <v>241</v>
      </c>
      <c r="F175" s="18" t="s">
        <v>184</v>
      </c>
      <c r="G175" s="19">
        <v>9</v>
      </c>
      <c r="H175" s="20"/>
      <c r="I175" s="20">
        <f>ROUND(ROUND(H175,2)*ROUND(G175,3),2)</f>
        <v>0</v>
      </c>
      <c r="O175">
        <f>(I175*21)/100</f>
        <v>0</v>
      </c>
      <c r="P175" t="s">
        <v>12</v>
      </c>
    </row>
    <row r="176" spans="1:16" ht="12.5" x14ac:dyDescent="0.25">
      <c r="A176" s="21" t="s">
        <v>39</v>
      </c>
      <c r="E176" s="22" t="s">
        <v>36</v>
      </c>
    </row>
    <row r="177" spans="1:18" ht="65" x14ac:dyDescent="0.25">
      <c r="A177" s="23" t="s">
        <v>40</v>
      </c>
      <c r="E177" s="24" t="s">
        <v>242</v>
      </c>
    </row>
    <row r="178" spans="1:18" ht="25" x14ac:dyDescent="0.25">
      <c r="A178" t="s">
        <v>42</v>
      </c>
      <c r="E178" s="22" t="s">
        <v>243</v>
      </c>
    </row>
    <row r="179" spans="1:18" ht="12.5" x14ac:dyDescent="0.25">
      <c r="A179" s="12" t="s">
        <v>34</v>
      </c>
      <c r="B179" s="16" t="s">
        <v>244</v>
      </c>
      <c r="C179" s="16" t="s">
        <v>245</v>
      </c>
      <c r="D179" s="12" t="s">
        <v>36</v>
      </c>
      <c r="E179" s="17" t="s">
        <v>246</v>
      </c>
      <c r="F179" s="18" t="s">
        <v>96</v>
      </c>
      <c r="G179" s="19">
        <v>19.7</v>
      </c>
      <c r="H179" s="20"/>
      <c r="I179" s="20">
        <f>ROUND(ROUND(H179,2)*ROUND(G179,3),2)</f>
        <v>0</v>
      </c>
      <c r="O179">
        <f>(I179*21)/100</f>
        <v>0</v>
      </c>
      <c r="P179" t="s">
        <v>12</v>
      </c>
    </row>
    <row r="180" spans="1:18" ht="12.5" x14ac:dyDescent="0.25">
      <c r="A180" s="21" t="s">
        <v>39</v>
      </c>
      <c r="E180" s="22" t="s">
        <v>36</v>
      </c>
    </row>
    <row r="181" spans="1:18" ht="143" x14ac:dyDescent="0.25">
      <c r="A181" s="23" t="s">
        <v>40</v>
      </c>
      <c r="E181" s="24" t="s">
        <v>247</v>
      </c>
    </row>
    <row r="182" spans="1:18" ht="262.5" x14ac:dyDescent="0.25">
      <c r="A182" t="s">
        <v>42</v>
      </c>
      <c r="E182" s="22" t="s">
        <v>248</v>
      </c>
    </row>
    <row r="183" spans="1:18" ht="12.5" x14ac:dyDescent="0.25">
      <c r="A183" s="12" t="s">
        <v>34</v>
      </c>
      <c r="B183" s="16" t="s">
        <v>249</v>
      </c>
      <c r="C183" s="16" t="s">
        <v>250</v>
      </c>
      <c r="D183" s="12" t="s">
        <v>36</v>
      </c>
      <c r="E183" s="17" t="s">
        <v>251</v>
      </c>
      <c r="F183" s="18" t="s">
        <v>184</v>
      </c>
      <c r="G183" s="19">
        <v>13.5</v>
      </c>
      <c r="H183" s="20"/>
      <c r="I183" s="20">
        <f>ROUND(ROUND(H183,2)*ROUND(G183,3),2)</f>
        <v>0</v>
      </c>
      <c r="O183">
        <f>(I183*21)/100</f>
        <v>0</v>
      </c>
      <c r="P183" t="s">
        <v>12</v>
      </c>
    </row>
    <row r="184" spans="1:18" ht="12.5" x14ac:dyDescent="0.25">
      <c r="A184" s="21" t="s">
        <v>39</v>
      </c>
      <c r="E184" s="22" t="s">
        <v>36</v>
      </c>
    </row>
    <row r="185" spans="1:18" ht="65" x14ac:dyDescent="0.25">
      <c r="A185" s="23" t="s">
        <v>40</v>
      </c>
      <c r="E185" s="24" t="s">
        <v>252</v>
      </c>
    </row>
    <row r="186" spans="1:18" ht="75" x14ac:dyDescent="0.25">
      <c r="A186" t="s">
        <v>42</v>
      </c>
      <c r="E186" s="22" t="s">
        <v>253</v>
      </c>
    </row>
    <row r="187" spans="1:18" ht="12.75" customHeight="1" x14ac:dyDescent="0.3">
      <c r="A187" s="5" t="s">
        <v>32</v>
      </c>
      <c r="B187" s="5"/>
      <c r="C187" s="25" t="s">
        <v>254</v>
      </c>
      <c r="D187" s="5"/>
      <c r="E187" s="14" t="s">
        <v>255</v>
      </c>
      <c r="F187" s="5"/>
      <c r="G187" s="5"/>
      <c r="H187" s="5"/>
      <c r="I187" s="26">
        <f>0+Q187</f>
        <v>0</v>
      </c>
      <c r="O187">
        <f>0+R187</f>
        <v>0</v>
      </c>
      <c r="Q187">
        <f>0+I188</f>
        <v>0</v>
      </c>
      <c r="R187">
        <f>0+O188</f>
        <v>0</v>
      </c>
    </row>
    <row r="188" spans="1:18" ht="12.5" x14ac:dyDescent="0.25">
      <c r="A188" s="12" t="s">
        <v>34</v>
      </c>
      <c r="B188" s="16" t="s">
        <v>256</v>
      </c>
      <c r="C188" s="16" t="s">
        <v>257</v>
      </c>
      <c r="D188" s="12" t="s">
        <v>36</v>
      </c>
      <c r="E188" s="17" t="s">
        <v>258</v>
      </c>
      <c r="F188" s="18" t="s">
        <v>259</v>
      </c>
      <c r="G188" s="19">
        <v>1</v>
      </c>
      <c r="H188" s="20"/>
      <c r="I188" s="20">
        <f>ROUND(ROUND(H188,2)*ROUND(G188,3),2)</f>
        <v>0</v>
      </c>
      <c r="O188">
        <f>(I188*21)/100</f>
        <v>0</v>
      </c>
      <c r="P188" t="s">
        <v>12</v>
      </c>
    </row>
    <row r="189" spans="1:18" ht="12.5" x14ac:dyDescent="0.25">
      <c r="A189" s="21" t="s">
        <v>39</v>
      </c>
      <c r="E189" s="22" t="s">
        <v>36</v>
      </c>
    </row>
    <row r="190" spans="1:18" ht="65" x14ac:dyDescent="0.25">
      <c r="A190" s="23" t="s">
        <v>40</v>
      </c>
      <c r="E190" s="24" t="s">
        <v>260</v>
      </c>
    </row>
    <row r="191" spans="1:18" ht="12.5" x14ac:dyDescent="0.25">
      <c r="A191" t="s">
        <v>42</v>
      </c>
      <c r="E191" s="22" t="s">
        <v>261</v>
      </c>
    </row>
    <row r="192" spans="1:18" ht="12.75" customHeight="1" x14ac:dyDescent="0.3">
      <c r="A192" s="5" t="s">
        <v>32</v>
      </c>
      <c r="B192" s="5"/>
      <c r="C192" s="25" t="s">
        <v>262</v>
      </c>
      <c r="D192" s="5"/>
      <c r="E192" s="14" t="s">
        <v>263</v>
      </c>
      <c r="F192" s="5"/>
      <c r="G192" s="5"/>
      <c r="H192" s="5"/>
      <c r="I192" s="26">
        <f>0+Q192</f>
        <v>0</v>
      </c>
      <c r="O192">
        <f>0+R192</f>
        <v>0</v>
      </c>
      <c r="Q192">
        <f>0+I193+I197+I201</f>
        <v>0</v>
      </c>
      <c r="R192">
        <f>0+O193+O197+O201</f>
        <v>0</v>
      </c>
    </row>
    <row r="193" spans="1:18" ht="12.5" x14ac:dyDescent="0.25">
      <c r="A193" s="12" t="s">
        <v>34</v>
      </c>
      <c r="B193" s="16" t="s">
        <v>264</v>
      </c>
      <c r="C193" s="16" t="s">
        <v>265</v>
      </c>
      <c r="D193" s="12" t="s">
        <v>36</v>
      </c>
      <c r="E193" s="17" t="s">
        <v>266</v>
      </c>
      <c r="F193" s="18" t="s">
        <v>259</v>
      </c>
      <c r="G193" s="19">
        <v>1</v>
      </c>
      <c r="H193" s="20"/>
      <c r="I193" s="20">
        <f>ROUND(ROUND(H193,2)*ROUND(G193,3),2)</f>
        <v>0</v>
      </c>
      <c r="O193">
        <f>(I193*21)/100</f>
        <v>0</v>
      </c>
      <c r="P193" t="s">
        <v>12</v>
      </c>
    </row>
    <row r="194" spans="1:18" ht="12.5" x14ac:dyDescent="0.25">
      <c r="A194" s="21" t="s">
        <v>39</v>
      </c>
      <c r="E194" s="22" t="s">
        <v>36</v>
      </c>
    </row>
    <row r="195" spans="1:18" ht="65" x14ac:dyDescent="0.25">
      <c r="A195" s="23" t="s">
        <v>40</v>
      </c>
      <c r="E195" s="24" t="s">
        <v>267</v>
      </c>
    </row>
    <row r="196" spans="1:18" ht="12.5" x14ac:dyDescent="0.25">
      <c r="A196" t="s">
        <v>42</v>
      </c>
      <c r="E196" s="22" t="s">
        <v>268</v>
      </c>
    </row>
    <row r="197" spans="1:18" ht="12.5" x14ac:dyDescent="0.25">
      <c r="A197" s="12" t="s">
        <v>34</v>
      </c>
      <c r="B197" s="16" t="s">
        <v>269</v>
      </c>
      <c r="C197" s="16" t="s">
        <v>270</v>
      </c>
      <c r="D197" s="12" t="s">
        <v>36</v>
      </c>
      <c r="E197" s="17" t="s">
        <v>271</v>
      </c>
      <c r="F197" s="18" t="s">
        <v>96</v>
      </c>
      <c r="G197" s="19">
        <v>16.100000000000001</v>
      </c>
      <c r="H197" s="20"/>
      <c r="I197" s="20">
        <f>ROUND(ROUND(H197,2)*ROUND(G197,3),2)</f>
        <v>0</v>
      </c>
      <c r="O197">
        <f>(I197*21)/100</f>
        <v>0</v>
      </c>
      <c r="P197" t="s">
        <v>12</v>
      </c>
    </row>
    <row r="198" spans="1:18" ht="12.5" x14ac:dyDescent="0.25">
      <c r="A198" s="21" t="s">
        <v>39</v>
      </c>
      <c r="E198" s="22" t="s">
        <v>36</v>
      </c>
    </row>
    <row r="199" spans="1:18" ht="65" x14ac:dyDescent="0.25">
      <c r="A199" s="23" t="s">
        <v>40</v>
      </c>
      <c r="E199" s="24" t="s">
        <v>272</v>
      </c>
    </row>
    <row r="200" spans="1:18" ht="162.5" x14ac:dyDescent="0.25">
      <c r="A200" t="s">
        <v>42</v>
      </c>
      <c r="E200" s="22" t="s">
        <v>273</v>
      </c>
    </row>
    <row r="201" spans="1:18" ht="12.5" x14ac:dyDescent="0.25">
      <c r="A201" s="12" t="s">
        <v>34</v>
      </c>
      <c r="B201" s="16" t="s">
        <v>274</v>
      </c>
      <c r="C201" s="16" t="s">
        <v>275</v>
      </c>
      <c r="D201" s="12" t="s">
        <v>36</v>
      </c>
      <c r="E201" s="17" t="s">
        <v>276</v>
      </c>
      <c r="F201" s="18" t="s">
        <v>38</v>
      </c>
      <c r="G201" s="19">
        <v>5</v>
      </c>
      <c r="H201" s="20"/>
      <c r="I201" s="20">
        <f>ROUND(ROUND(H201,2)*ROUND(G201,3),2)</f>
        <v>0</v>
      </c>
      <c r="O201">
        <f>(I201*21)/100</f>
        <v>0</v>
      </c>
      <c r="P201" t="s">
        <v>12</v>
      </c>
    </row>
    <row r="202" spans="1:18" ht="12.5" x14ac:dyDescent="0.25">
      <c r="A202" s="21" t="s">
        <v>39</v>
      </c>
      <c r="E202" s="22" t="s">
        <v>36</v>
      </c>
    </row>
    <row r="203" spans="1:18" ht="65" x14ac:dyDescent="0.25">
      <c r="A203" s="23" t="s">
        <v>40</v>
      </c>
      <c r="E203" s="24" t="s">
        <v>277</v>
      </c>
    </row>
    <row r="204" spans="1:18" ht="100" x14ac:dyDescent="0.25">
      <c r="A204" t="s">
        <v>42</v>
      </c>
      <c r="E204" s="22" t="s">
        <v>278</v>
      </c>
    </row>
    <row r="205" spans="1:18" ht="12.75" customHeight="1" x14ac:dyDescent="0.3">
      <c r="A205" s="5" t="s">
        <v>32</v>
      </c>
      <c r="B205" s="5"/>
      <c r="C205" s="25" t="s">
        <v>279</v>
      </c>
      <c r="D205" s="5"/>
      <c r="E205" s="14" t="s">
        <v>280</v>
      </c>
      <c r="F205" s="5"/>
      <c r="G205" s="5"/>
      <c r="H205" s="5"/>
      <c r="I205" s="26">
        <f>0+Q205</f>
        <v>0</v>
      </c>
      <c r="O205">
        <f>0+R205</f>
        <v>0</v>
      </c>
      <c r="Q205">
        <f>0+I206+I210+I214+I218+I222</f>
        <v>0</v>
      </c>
      <c r="R205">
        <f>0+O206+O210+O214+O218+O222</f>
        <v>0</v>
      </c>
    </row>
    <row r="206" spans="1:18" ht="37.5" x14ac:dyDescent="0.25">
      <c r="A206" s="12" t="s">
        <v>34</v>
      </c>
      <c r="B206" s="16" t="s">
        <v>281</v>
      </c>
      <c r="C206" s="16" t="s">
        <v>282</v>
      </c>
      <c r="D206" s="12" t="s">
        <v>213</v>
      </c>
      <c r="E206" s="17" t="s">
        <v>283</v>
      </c>
      <c r="F206" s="18" t="s">
        <v>284</v>
      </c>
      <c r="G206" s="19">
        <v>157.88999999999999</v>
      </c>
      <c r="H206" s="20"/>
      <c r="I206" s="20">
        <f>ROUND(ROUND(H206,2)*ROUND(G206,3),2)</f>
        <v>0</v>
      </c>
      <c r="O206">
        <f>(I206*21)/100</f>
        <v>0</v>
      </c>
      <c r="P206" t="s">
        <v>12</v>
      </c>
    </row>
    <row r="207" spans="1:18" ht="13" x14ac:dyDescent="0.25">
      <c r="A207" s="21" t="s">
        <v>39</v>
      </c>
      <c r="E207" s="35" t="s">
        <v>303</v>
      </c>
    </row>
    <row r="208" spans="1:18" ht="65" x14ac:dyDescent="0.25">
      <c r="A208" s="23" t="s">
        <v>40</v>
      </c>
      <c r="E208" s="24" t="s">
        <v>285</v>
      </c>
    </row>
    <row r="209" spans="1:16" ht="100" x14ac:dyDescent="0.25">
      <c r="A209" t="s">
        <v>42</v>
      </c>
      <c r="E209" s="22" t="s">
        <v>286</v>
      </c>
    </row>
    <row r="210" spans="1:16" ht="25" x14ac:dyDescent="0.25">
      <c r="A210" s="12" t="s">
        <v>34</v>
      </c>
      <c r="B210" s="16" t="s">
        <v>287</v>
      </c>
      <c r="C210" s="28" t="s">
        <v>301</v>
      </c>
      <c r="D210" s="12" t="s">
        <v>213</v>
      </c>
      <c r="E210" s="29" t="s">
        <v>300</v>
      </c>
      <c r="F210" s="18" t="s">
        <v>284</v>
      </c>
      <c r="G210" s="19">
        <v>47.19</v>
      </c>
      <c r="H210" s="20"/>
      <c r="I210" s="20">
        <f>ROUND(ROUND(H210,2)*ROUND(G210,3),2)</f>
        <v>0</v>
      </c>
      <c r="O210">
        <f>(I210*21)/100</f>
        <v>0</v>
      </c>
      <c r="P210" t="s">
        <v>12</v>
      </c>
    </row>
    <row r="211" spans="1:16" ht="13" x14ac:dyDescent="0.25">
      <c r="A211" s="21" t="s">
        <v>39</v>
      </c>
      <c r="E211" s="35" t="s">
        <v>303</v>
      </c>
    </row>
    <row r="212" spans="1:16" ht="78" x14ac:dyDescent="0.25">
      <c r="A212" s="23" t="s">
        <v>40</v>
      </c>
      <c r="E212" s="24" t="s">
        <v>288</v>
      </c>
    </row>
    <row r="213" spans="1:16" ht="150" x14ac:dyDescent="0.25">
      <c r="A213" t="s">
        <v>42</v>
      </c>
      <c r="E213" s="22" t="s">
        <v>289</v>
      </c>
    </row>
    <row r="214" spans="1:16" ht="25" x14ac:dyDescent="0.25">
      <c r="A214" s="12" t="s">
        <v>34</v>
      </c>
      <c r="B214" s="16" t="s">
        <v>141</v>
      </c>
      <c r="C214" s="16" t="s">
        <v>290</v>
      </c>
      <c r="D214" s="12" t="s">
        <v>213</v>
      </c>
      <c r="E214" s="17" t="s">
        <v>291</v>
      </c>
      <c r="F214" s="18" t="s">
        <v>284</v>
      </c>
      <c r="G214" s="19">
        <v>103.875</v>
      </c>
      <c r="H214" s="20"/>
      <c r="I214" s="20">
        <f>ROUND(ROUND(H214,2)*ROUND(G214,3),2)</f>
        <v>0</v>
      </c>
      <c r="O214">
        <f>(I214*21)/100</f>
        <v>0</v>
      </c>
      <c r="P214" t="s">
        <v>12</v>
      </c>
    </row>
    <row r="215" spans="1:16" ht="13" x14ac:dyDescent="0.25">
      <c r="A215" s="21" t="s">
        <v>39</v>
      </c>
      <c r="E215" s="35" t="s">
        <v>303</v>
      </c>
    </row>
    <row r="216" spans="1:16" ht="104" x14ac:dyDescent="0.25">
      <c r="A216" s="23" t="s">
        <v>40</v>
      </c>
      <c r="E216" s="24" t="s">
        <v>292</v>
      </c>
    </row>
    <row r="217" spans="1:16" ht="100" x14ac:dyDescent="0.25">
      <c r="A217" t="s">
        <v>42</v>
      </c>
      <c r="E217" s="22" t="s">
        <v>286</v>
      </c>
    </row>
    <row r="218" spans="1:16" ht="25" x14ac:dyDescent="0.25">
      <c r="A218" s="12" t="s">
        <v>34</v>
      </c>
      <c r="B218" s="16" t="s">
        <v>293</v>
      </c>
      <c r="C218" s="16" t="s">
        <v>294</v>
      </c>
      <c r="D218" s="12" t="s">
        <v>213</v>
      </c>
      <c r="E218" s="17" t="s">
        <v>295</v>
      </c>
      <c r="F218" s="18" t="s">
        <v>284</v>
      </c>
      <c r="G218" s="19">
        <v>5.2329999999999997</v>
      </c>
      <c r="H218" s="20"/>
      <c r="I218" s="20">
        <f>ROUND(ROUND(H218,2)*ROUND(G218,3),2)</f>
        <v>0</v>
      </c>
      <c r="O218">
        <f>(I218*21)/100</f>
        <v>0</v>
      </c>
      <c r="P218" t="s">
        <v>12</v>
      </c>
    </row>
    <row r="219" spans="1:16" ht="13" x14ac:dyDescent="0.25">
      <c r="A219" s="21" t="s">
        <v>39</v>
      </c>
      <c r="E219" s="35" t="s">
        <v>303</v>
      </c>
    </row>
    <row r="220" spans="1:16" ht="65" x14ac:dyDescent="0.25">
      <c r="A220" s="23" t="s">
        <v>40</v>
      </c>
      <c r="E220" s="24" t="s">
        <v>296</v>
      </c>
    </row>
    <row r="221" spans="1:16" ht="150" x14ac:dyDescent="0.25">
      <c r="A221" t="s">
        <v>42</v>
      </c>
      <c r="E221" s="22" t="s">
        <v>289</v>
      </c>
    </row>
    <row r="222" spans="1:16" ht="25" x14ac:dyDescent="0.25">
      <c r="A222" s="12" t="s">
        <v>34</v>
      </c>
      <c r="B222" s="16" t="s">
        <v>187</v>
      </c>
      <c r="C222" s="16" t="s">
        <v>297</v>
      </c>
      <c r="D222" s="12" t="s">
        <v>213</v>
      </c>
      <c r="E222" s="17" t="s">
        <v>298</v>
      </c>
      <c r="F222" s="18" t="s">
        <v>284</v>
      </c>
      <c r="G222" s="19">
        <v>90.09</v>
      </c>
      <c r="H222" s="20"/>
      <c r="I222" s="20">
        <f>ROUND(ROUND(H222,2)*ROUND(G222,3),2)</f>
        <v>0</v>
      </c>
      <c r="O222">
        <f>(I222*21)/100</f>
        <v>0</v>
      </c>
      <c r="P222" t="s">
        <v>12</v>
      </c>
    </row>
    <row r="223" spans="1:16" ht="13" x14ac:dyDescent="0.25">
      <c r="A223" s="21" t="s">
        <v>39</v>
      </c>
      <c r="E223" s="35" t="s">
        <v>303</v>
      </c>
    </row>
    <row r="224" spans="1:16" ht="65" x14ac:dyDescent="0.25">
      <c r="A224" s="23" t="s">
        <v>40</v>
      </c>
      <c r="E224" s="24" t="s">
        <v>299</v>
      </c>
    </row>
    <row r="225" spans="1:5" ht="100" x14ac:dyDescent="0.25">
      <c r="A225" t="s">
        <v>42</v>
      </c>
      <c r="E225" s="22" t="s">
        <v>286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01-13-01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Mantuanelli Jana, Ing.</dc:creator>
  <cp:keywords/>
  <dc:description/>
  <cp:lastModifiedBy>Mantuanelli Jana, Ing.</cp:lastModifiedBy>
  <cp:lastPrinted>2022-06-10T18:15:31Z</cp:lastPrinted>
  <dcterms:modified xsi:type="dcterms:W3CDTF">2022-06-10T18:15:38Z</dcterms:modified>
  <cp:category/>
  <cp:contentStatus/>
</cp:coreProperties>
</file>